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9.xml" ContentType="application/vnd.openxmlformats-officedocument.drawing+xml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01 - Kanalizace část A" sheetId="2" r:id="rId2"/>
    <sheet name="SO-02 - Kanalizace část B" sheetId="3" r:id="rId3"/>
    <sheet name="SO-03 - Izolace základů" sheetId="4" r:id="rId4"/>
    <sheet name="SO-04 - Sanace kanalizace" sheetId="5" r:id="rId5"/>
    <sheet name="SO-05.1 - Vyklizení" sheetId="6" r:id="rId6"/>
    <sheet name="SO-05.2 - Odvlhčení" sheetId="7" r:id="rId7"/>
    <sheet name="SO-05.3 - Elektroinstalace" sheetId="8" r:id="rId8"/>
    <sheet name="VON - Vedlejší a ostatní ..." sheetId="9" r:id="rId9"/>
    <sheet name="Pokyny pro vyplnění" sheetId="10" r:id="rId10"/>
  </sheets>
  <definedNames>
    <definedName name="_xlnm._FilterDatabase" localSheetId="1" hidden="1">'SO-01 - Kanalizace část A'!$C$89:$K$533</definedName>
    <definedName name="_xlnm._FilterDatabase" localSheetId="2" hidden="1">'SO-02 - Kanalizace část B'!$C$89:$K$468</definedName>
    <definedName name="_xlnm._FilterDatabase" localSheetId="3" hidden="1">'SO-03 - Izolace základů'!$C$86:$K$160</definedName>
    <definedName name="_xlnm._FilterDatabase" localSheetId="4" hidden="1">'SO-04 - Sanace kanalizace'!$C$84:$K$112</definedName>
    <definedName name="_xlnm._FilterDatabase" localSheetId="5" hidden="1">'SO-05.1 - Vyklizení'!$C$87:$K$118</definedName>
    <definedName name="_xlnm._FilterDatabase" localSheetId="6" hidden="1">'SO-05.2 - Odvlhčení'!$C$93:$K$218</definedName>
    <definedName name="_xlnm._FilterDatabase" localSheetId="7" hidden="1">'SO-05.3 - Elektroinstalace'!$C$87:$K$142</definedName>
    <definedName name="_xlnm._FilterDatabase" localSheetId="8" hidden="1">'VON - Vedlejší a ostatní ...'!$C$81:$K$120</definedName>
    <definedName name="_xlnm.Print_Titles" localSheetId="0">'Rekapitulace stavby'!$52:$52</definedName>
    <definedName name="_xlnm.Print_Titles" localSheetId="1">'SO-01 - Kanalizace část A'!$89:$89</definedName>
    <definedName name="_xlnm.Print_Titles" localSheetId="2">'SO-02 - Kanalizace část B'!$89:$89</definedName>
    <definedName name="_xlnm.Print_Titles" localSheetId="3">'SO-03 - Izolace základů'!$86:$86</definedName>
    <definedName name="_xlnm.Print_Titles" localSheetId="4">'SO-04 - Sanace kanalizace'!$84:$84</definedName>
    <definedName name="_xlnm.Print_Titles" localSheetId="5">'SO-05.1 - Vyklizení'!$87:$87</definedName>
    <definedName name="_xlnm.Print_Titles" localSheetId="6">'SO-05.2 - Odvlhčení'!$93:$93</definedName>
    <definedName name="_xlnm.Print_Titles" localSheetId="7">'SO-05.3 - Elektroinstalace'!$87:$87</definedName>
    <definedName name="_xlnm.Print_Titles" localSheetId="8">'VON - Vedlejší a ostatní ...'!$81:$81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  <definedName name="_xlnm.Print_Area" localSheetId="1">'SO-01 - Kanalizace část A'!$C$4:$J$39,'SO-01 - Kanalizace část A'!$C$45:$J$71,'SO-01 - Kanalizace část A'!$C$77:$K$533</definedName>
    <definedName name="_xlnm.Print_Area" localSheetId="2">'SO-02 - Kanalizace část B'!$C$4:$J$39,'SO-02 - Kanalizace část B'!$C$45:$J$71,'SO-02 - Kanalizace část B'!$C$77:$K$468</definedName>
    <definedName name="_xlnm.Print_Area" localSheetId="3">'SO-03 - Izolace základů'!$C$4:$J$39,'SO-03 - Izolace základů'!$C$45:$J$68,'SO-03 - Izolace základů'!$C$74:$K$160</definedName>
    <definedName name="_xlnm.Print_Area" localSheetId="4">'SO-04 - Sanace kanalizace'!$C$4:$J$39,'SO-04 - Sanace kanalizace'!$C$45:$J$66,'SO-04 - Sanace kanalizace'!$C$72:$K$112</definedName>
    <definedName name="_xlnm.Print_Area" localSheetId="5">'SO-05.1 - Vyklizení'!$C$4:$J$41,'SO-05.1 - Vyklizení'!$C$47:$J$67,'SO-05.1 - Vyklizení'!$C$73:$K$118</definedName>
    <definedName name="_xlnm.Print_Area" localSheetId="6">'SO-05.2 - Odvlhčení'!$C$4:$J$41,'SO-05.2 - Odvlhčení'!$C$47:$J$73,'SO-05.2 - Odvlhčení'!$C$79:$K$218</definedName>
    <definedName name="_xlnm.Print_Area" localSheetId="7">'SO-05.3 - Elektroinstalace'!$C$4:$J$41,'SO-05.3 - Elektroinstalace'!$C$47:$J$67,'SO-05.3 - Elektroinstalace'!$C$73:$K$142</definedName>
    <definedName name="_xlnm.Print_Area" localSheetId="8">'VON - Vedlejší a ostatní ...'!$C$4:$J$39,'VON - Vedlejší a ostatní ...'!$C$45:$J$63,'VON - Vedlejší a ostatní ...'!$C$69:$K$120</definedName>
  </definedNames>
  <calcPr calcId="125725"/>
</workbook>
</file>

<file path=xl/calcChain.xml><?xml version="1.0" encoding="utf-8"?>
<calcChain xmlns="http://schemas.openxmlformats.org/spreadsheetml/2006/main">
  <c r="J37" i="9"/>
  <c r="J36"/>
  <c r="AY63" i="1"/>
  <c r="J35" i="9"/>
  <c r="AX63" i="1"/>
  <c r="BI118" i="9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r="J39" i="8"/>
  <c r="J38"/>
  <c r="AY62" i="1"/>
  <c r="J37" i="8"/>
  <c r="AX62" i="1" s="1"/>
  <c r="BI141" i="8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82"/>
  <c r="E7"/>
  <c r="E76"/>
  <c r="J39" i="7"/>
  <c r="J38"/>
  <c r="AY61" i="1" s="1"/>
  <c r="J37" i="7"/>
  <c r="AX61" i="1" s="1"/>
  <c r="BI216" i="7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T184"/>
  <c r="R185"/>
  <c r="R184"/>
  <c r="P185"/>
  <c r="P184"/>
  <c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T96"/>
  <c r="R97"/>
  <c r="R96" s="1"/>
  <c r="P97"/>
  <c r="P96"/>
  <c r="J90"/>
  <c r="F90"/>
  <c r="F88"/>
  <c r="E86"/>
  <c r="J58"/>
  <c r="F58"/>
  <c r="F56"/>
  <c r="E54"/>
  <c r="J26"/>
  <c r="E26"/>
  <c r="J59" s="1"/>
  <c r="J25"/>
  <c r="J20"/>
  <c r="E20"/>
  <c r="F91" s="1"/>
  <c r="J19"/>
  <c r="J14"/>
  <c r="J88" s="1"/>
  <c r="E7"/>
  <c r="E82"/>
  <c r="J39" i="6"/>
  <c r="J38"/>
  <c r="AY60" i="1" s="1"/>
  <c r="J37" i="6"/>
  <c r="AX60" i="1"/>
  <c r="BI115" i="6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/>
  <c r="J19"/>
  <c r="J14"/>
  <c r="J82"/>
  <c r="E7"/>
  <c r="E76" s="1"/>
  <c r="J37" i="5"/>
  <c r="J36"/>
  <c r="AY58" i="1"/>
  <c r="J35" i="5"/>
  <c r="AX58" i="1" s="1"/>
  <c r="BI109" i="5"/>
  <c r="BH109"/>
  <c r="BG109"/>
  <c r="BF109"/>
  <c r="T109"/>
  <c r="T108"/>
  <c r="T107" s="1"/>
  <c r="R109"/>
  <c r="R108"/>
  <c r="R107"/>
  <c r="P109"/>
  <c r="P108" s="1"/>
  <c r="P107" s="1"/>
  <c r="BI105"/>
  <c r="BH105"/>
  <c r="BG105"/>
  <c r="BF105"/>
  <c r="T105"/>
  <c r="R105"/>
  <c r="P105"/>
  <c r="BI103"/>
  <c r="BH103"/>
  <c r="BG103"/>
  <c r="BF103"/>
  <c r="T103"/>
  <c r="R103"/>
  <c r="P103"/>
  <c r="BI97"/>
  <c r="BH97"/>
  <c r="BG97"/>
  <c r="BF97"/>
  <c r="T97"/>
  <c r="T96"/>
  <c r="R97"/>
  <c r="R96" s="1"/>
  <c r="P97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 s="1"/>
  <c r="E7"/>
  <c r="E75" s="1"/>
  <c r="J37" i="4"/>
  <c r="J36"/>
  <c r="AY57" i="1"/>
  <c r="J35" i="4"/>
  <c r="AX57" i="1" s="1"/>
  <c r="BI158" i="4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T103" s="1"/>
  <c r="R104"/>
  <c r="R103" s="1"/>
  <c r="P104"/>
  <c r="P103"/>
  <c r="BI99"/>
  <c r="BH99"/>
  <c r="BG99"/>
  <c r="BF99"/>
  <c r="T99"/>
  <c r="T98" s="1"/>
  <c r="R99"/>
  <c r="R98" s="1"/>
  <c r="P99"/>
  <c r="P98" s="1"/>
  <c r="BI94"/>
  <c r="BH94"/>
  <c r="BG94"/>
  <c r="BF94"/>
  <c r="T94"/>
  <c r="T93" s="1"/>
  <c r="R94"/>
  <c r="R93" s="1"/>
  <c r="P94"/>
  <c r="P93" s="1"/>
  <c r="BI90"/>
  <c r="BH90"/>
  <c r="BG90"/>
  <c r="BF90"/>
  <c r="T90"/>
  <c r="T89" s="1"/>
  <c r="R90"/>
  <c r="R89"/>
  <c r="R88" s="1"/>
  <c r="P90"/>
  <c r="P89" s="1"/>
  <c r="J83"/>
  <c r="F83"/>
  <c r="F81"/>
  <c r="E79"/>
  <c r="J54"/>
  <c r="F54"/>
  <c r="F52"/>
  <c r="E50"/>
  <c r="J24"/>
  <c r="E24"/>
  <c r="J84" s="1"/>
  <c r="J23"/>
  <c r="J18"/>
  <c r="E18"/>
  <c r="F84" s="1"/>
  <c r="J17"/>
  <c r="J12"/>
  <c r="J81"/>
  <c r="E7"/>
  <c r="E77"/>
  <c r="J37" i="3"/>
  <c r="J36"/>
  <c r="AY56" i="1" s="1"/>
  <c r="J35" i="3"/>
  <c r="AX56" i="1" s="1"/>
  <c r="BI466" i="3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5"/>
  <c r="BH445"/>
  <c r="BG445"/>
  <c r="BF445"/>
  <c r="T445"/>
  <c r="R445"/>
  <c r="P445"/>
  <c r="BI441"/>
  <c r="BH441"/>
  <c r="BG441"/>
  <c r="BF441"/>
  <c r="T441"/>
  <c r="R441"/>
  <c r="P441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1"/>
  <c r="BH411"/>
  <c r="BG411"/>
  <c r="BF411"/>
  <c r="T411"/>
  <c r="R411"/>
  <c r="P411"/>
  <c r="BI404"/>
  <c r="BH404"/>
  <c r="BG404"/>
  <c r="BF404"/>
  <c r="T404"/>
  <c r="R404"/>
  <c r="P404"/>
  <c r="BI397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R307"/>
  <c r="P307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50"/>
  <c r="BH250"/>
  <c r="BG250"/>
  <c r="BF250"/>
  <c r="T250"/>
  <c r="R250"/>
  <c r="P250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87" s="1"/>
  <c r="J23"/>
  <c r="J18"/>
  <c r="E18"/>
  <c r="F55" s="1"/>
  <c r="J17"/>
  <c r="J12"/>
  <c r="J52" s="1"/>
  <c r="E7"/>
  <c r="E80"/>
  <c r="J37" i="2"/>
  <c r="J36"/>
  <c r="AY55" i="1" s="1"/>
  <c r="J35" i="2"/>
  <c r="AX55" i="1" s="1"/>
  <c r="BI531" i="2"/>
  <c r="BH531"/>
  <c r="BG531"/>
  <c r="BF531"/>
  <c r="T531"/>
  <c r="R531"/>
  <c r="P531"/>
  <c r="BI527"/>
  <c r="BH527"/>
  <c r="BG527"/>
  <c r="BF527"/>
  <c r="T527"/>
  <c r="R527"/>
  <c r="P527"/>
  <c r="BI522"/>
  <c r="BH522"/>
  <c r="BG522"/>
  <c r="BF522"/>
  <c r="T522"/>
  <c r="R522"/>
  <c r="P522"/>
  <c r="BI519"/>
  <c r="BH519"/>
  <c r="BG519"/>
  <c r="BF519"/>
  <c r="T519"/>
  <c r="R519"/>
  <c r="P519"/>
  <c r="BI515"/>
  <c r="BH515"/>
  <c r="BG515"/>
  <c r="BF515"/>
  <c r="T515"/>
  <c r="R515"/>
  <c r="P515"/>
  <c r="BI510"/>
  <c r="BH510"/>
  <c r="BG510"/>
  <c r="BF510"/>
  <c r="T510"/>
  <c r="R510"/>
  <c r="P510"/>
  <c r="BI506"/>
  <c r="BH506"/>
  <c r="BG506"/>
  <c r="BF506"/>
  <c r="T506"/>
  <c r="R506"/>
  <c r="P506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66"/>
  <c r="BH466"/>
  <c r="BG466"/>
  <c r="BF466"/>
  <c r="T466"/>
  <c r="R466"/>
  <c r="P466"/>
  <c r="BI457"/>
  <c r="BH457"/>
  <c r="BG457"/>
  <c r="BF457"/>
  <c r="T457"/>
  <c r="R457"/>
  <c r="P457"/>
  <c r="BI451"/>
  <c r="BH451"/>
  <c r="BG451"/>
  <c r="BF451"/>
  <c r="T451"/>
  <c r="R451"/>
  <c r="P451"/>
  <c r="BI446"/>
  <c r="BH446"/>
  <c r="BG446"/>
  <c r="BF446"/>
  <c r="T446"/>
  <c r="R446"/>
  <c r="P446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3"/>
  <c r="BH433"/>
  <c r="BG433"/>
  <c r="BF433"/>
  <c r="T433"/>
  <c r="R433"/>
  <c r="P433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1"/>
  <c r="BH261"/>
  <c r="BG261"/>
  <c r="BF261"/>
  <c r="T261"/>
  <c r="R261"/>
  <c r="P261"/>
  <c r="BI254"/>
  <c r="BH254"/>
  <c r="BG254"/>
  <c r="BF254"/>
  <c r="T254"/>
  <c r="R254"/>
  <c r="P254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6"/>
  <c r="BH126"/>
  <c r="BG126"/>
  <c r="BF126"/>
  <c r="T126"/>
  <c r="R126"/>
  <c r="P126"/>
  <c r="BI122"/>
  <c r="BH122"/>
  <c r="BG122"/>
  <c r="BF122"/>
  <c r="T122"/>
  <c r="R122"/>
  <c r="P122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55" s="1"/>
  <c r="J23"/>
  <c r="J18"/>
  <c r="E18"/>
  <c r="F87" s="1"/>
  <c r="J17"/>
  <c r="J12"/>
  <c r="J84"/>
  <c r="E7"/>
  <c r="E48"/>
  <c r="L50" i="1"/>
  <c r="AM50"/>
  <c r="AM49"/>
  <c r="L49"/>
  <c r="AM47"/>
  <c r="L47"/>
  <c r="L45"/>
  <c r="L44"/>
  <c r="BK438" i="2"/>
  <c r="BK383"/>
  <c r="BK314"/>
  <c r="J199"/>
  <c r="BK106"/>
  <c r="J399"/>
  <c r="J346"/>
  <c r="J145"/>
  <c r="BK426"/>
  <c r="BK334"/>
  <c r="BK254"/>
  <c r="BK531"/>
  <c r="J417"/>
  <c r="J274"/>
  <c r="BK454" i="3"/>
  <c r="BK361"/>
  <c r="BK221"/>
  <c r="J382"/>
  <c r="BK226"/>
  <c r="J457"/>
  <c r="BK324"/>
  <c r="J125"/>
  <c r="BK394"/>
  <c r="BK320"/>
  <c r="J110"/>
  <c r="J99" i="4"/>
  <c r="BK104"/>
  <c r="BK107" i="6"/>
  <c r="BK128" i="7"/>
  <c r="BK167"/>
  <c r="BK106"/>
  <c r="BK153"/>
  <c r="J122" i="8"/>
  <c r="J104"/>
  <c r="BK85" i="9"/>
  <c r="J506" i="2"/>
  <c r="J426"/>
  <c r="J294"/>
  <c r="J191"/>
  <c r="BK501"/>
  <c r="J350"/>
  <c r="BK274"/>
  <c r="BK102"/>
  <c r="BK391"/>
  <c r="BK308"/>
  <c r="BK153"/>
  <c r="J522"/>
  <c r="BK411"/>
  <c r="BK242"/>
  <c r="J93"/>
  <c r="BK411" i="3"/>
  <c r="J202"/>
  <c r="J134"/>
  <c r="J307"/>
  <c r="J199"/>
  <c r="J441"/>
  <c r="BK258"/>
  <c r="J179"/>
  <c r="J436"/>
  <c r="J299"/>
  <c r="BK134"/>
  <c r="BK155" i="4"/>
  <c r="J104"/>
  <c r="J88" i="5"/>
  <c r="J111" i="6"/>
  <c r="BK115"/>
  <c r="BK201" i="7"/>
  <c r="BK102"/>
  <c r="J138"/>
  <c r="J167"/>
  <c r="J136"/>
  <c r="J107" i="8"/>
  <c r="J110"/>
  <c r="BK92" i="9"/>
  <c r="J115"/>
  <c r="J430" i="2"/>
  <c r="J320"/>
  <c r="J211"/>
  <c r="BK93"/>
  <c r="BK395"/>
  <c r="BK310"/>
  <c r="BK214"/>
  <c r="AS59" i="1"/>
  <c r="BK244" i="2"/>
  <c r="BK462" i="3"/>
  <c r="J324"/>
  <c r="J195"/>
  <c r="BK125"/>
  <c r="J286"/>
  <c r="BK142"/>
  <c r="BK329"/>
  <c r="BK218"/>
  <c r="J462"/>
  <c r="BK357"/>
  <c r="BK288"/>
  <c r="BK109" i="4"/>
  <c r="J113"/>
  <c r="BK109" i="5"/>
  <c r="BK196" i="7"/>
  <c r="BK119"/>
  <c r="BK136"/>
  <c r="BK165"/>
  <c r="BK151"/>
  <c r="J102"/>
  <c r="BK113" i="8"/>
  <c r="BK139"/>
  <c r="J118" i="9"/>
  <c r="BK98"/>
  <c r="BK433" i="2"/>
  <c r="BK375"/>
  <c r="BK316"/>
  <c r="J228"/>
  <c r="J122"/>
  <c r="BK352"/>
  <c r="J281"/>
  <c r="J141"/>
  <c r="J421"/>
  <c r="BK320"/>
  <c r="J114"/>
  <c r="BK421"/>
  <c r="BK294"/>
  <c r="J133"/>
  <c r="J416" i="3"/>
  <c r="BK238"/>
  <c r="BK161"/>
  <c r="J301"/>
  <c r="J165"/>
  <c r="BK389"/>
  <c r="J334"/>
  <c r="J238"/>
  <c r="J445"/>
  <c r="BK351"/>
  <c r="BK282"/>
  <c r="J142"/>
  <c r="BK120" i="4"/>
  <c r="J158"/>
  <c r="BK111" i="6"/>
  <c r="BK125" i="7"/>
  <c r="J165"/>
  <c r="BK97"/>
  <c r="J176"/>
  <c r="BK138"/>
  <c r="J113" i="8"/>
  <c r="J95"/>
  <c r="J106" i="9"/>
  <c r="BK109"/>
  <c r="BK489" i="2"/>
  <c r="BK417"/>
  <c r="BK271"/>
  <c r="BK157"/>
  <c r="J451"/>
  <c r="J316"/>
  <c r="J271"/>
  <c r="BK165"/>
  <c r="J405"/>
  <c r="J221"/>
  <c r="BK522"/>
  <c r="J379"/>
  <c r="BK137"/>
  <c r="BK428" i="3"/>
  <c r="BK301"/>
  <c r="J174"/>
  <c r="J351"/>
  <c r="BK179"/>
  <c r="BK105"/>
  <c r="BK374"/>
  <c r="J214"/>
  <c r="J428"/>
  <c r="J343"/>
  <c r="BK214"/>
  <c r="BK147" i="4"/>
  <c r="J109"/>
  <c r="BK92" i="5"/>
  <c r="BK176" i="7"/>
  <c r="J201"/>
  <c r="BK122"/>
  <c r="J207"/>
  <c r="J133" i="8"/>
  <c r="J127"/>
  <c r="BK122"/>
  <c r="J101" i="9"/>
  <c r="J475" i="2"/>
  <c r="BK372"/>
  <c r="J310"/>
  <c r="J137"/>
  <c r="J413"/>
  <c r="J314"/>
  <c r="J234"/>
  <c r="BK475"/>
  <c r="BK356"/>
  <c r="BK211"/>
  <c r="J531"/>
  <c r="J354"/>
  <c r="J285"/>
  <c r="J126"/>
  <c r="J374" i="3"/>
  <c r="BK230"/>
  <c r="J150"/>
  <c r="J355"/>
  <c r="J242"/>
  <c r="BK130"/>
  <c r="J339"/>
  <c r="J119"/>
  <c r="J378"/>
  <c r="J347"/>
  <c r="J261"/>
  <c r="J105"/>
  <c r="J116" i="4"/>
  <c r="J123"/>
  <c r="J99" i="6"/>
  <c r="J91"/>
  <c r="BK95"/>
  <c r="J151" i="7"/>
  <c r="BK204"/>
  <c r="J125"/>
  <c r="J180"/>
  <c r="BK127" i="8"/>
  <c r="BK131"/>
  <c r="J116"/>
  <c r="J88" i="9"/>
  <c r="BK510" i="2"/>
  <c r="J391"/>
  <c r="J308"/>
  <c r="J168"/>
  <c r="J493"/>
  <c r="BK338"/>
  <c r="BK285"/>
  <c r="BK385"/>
  <c r="J322"/>
  <c r="BK187"/>
  <c r="J519"/>
  <c r="J440"/>
  <c r="BK346"/>
  <c r="J182"/>
  <c r="BK371" i="3"/>
  <c r="J226"/>
  <c r="BK386"/>
  <c r="J258"/>
  <c r="J161"/>
  <c r="J411"/>
  <c r="J309"/>
  <c r="J158"/>
  <c r="BK369"/>
  <c r="J316"/>
  <c r="BK119"/>
  <c r="BK127" i="4"/>
  <c r="BK99"/>
  <c r="J115" i="6"/>
  <c r="J144" i="7"/>
  <c r="J171"/>
  <c r="BK109"/>
  <c r="BK214"/>
  <c r="J119" i="8"/>
  <c r="J98"/>
  <c r="BK119"/>
  <c r="BK118" i="9"/>
  <c r="J501" i="2"/>
  <c r="BK363"/>
  <c r="BK265"/>
  <c r="J149"/>
  <c r="BK519"/>
  <c r="BK409"/>
  <c r="BK322"/>
  <c r="J194"/>
  <c r="J446"/>
  <c r="J358"/>
  <c r="J244"/>
  <c r="BK98"/>
  <c r="J489"/>
  <c r="J342"/>
  <c r="BK228"/>
  <c r="BK457" i="3"/>
  <c r="J367"/>
  <c r="BK207"/>
  <c r="J397"/>
  <c r="J253"/>
  <c r="BK146"/>
  <c r="J420"/>
  <c r="J314"/>
  <c r="BK189"/>
  <c r="BK424"/>
  <c r="BK309"/>
  <c r="J207"/>
  <c r="J120" i="4"/>
  <c r="J139"/>
  <c r="J97" i="5"/>
  <c r="J103"/>
  <c r="BK146" i="7"/>
  <c r="BK210"/>
  <c r="J128"/>
  <c r="BK194"/>
  <c r="J124" i="8"/>
  <c r="BK110"/>
  <c r="BK104"/>
  <c r="J92" i="9"/>
  <c r="J485" i="2"/>
  <c r="J356"/>
  <c r="BK297"/>
  <c r="BK172"/>
  <c r="J433"/>
  <c r="J363"/>
  <c r="BK221"/>
  <c r="BK515"/>
  <c r="J395"/>
  <c r="BK194"/>
  <c r="BK506"/>
  <c r="J338"/>
  <c r="J225"/>
  <c r="BK420" i="3"/>
  <c r="BK277"/>
  <c r="J98"/>
  <c r="BK299"/>
  <c r="BK158"/>
  <c r="BK432"/>
  <c r="J293"/>
  <c r="BK242"/>
  <c r="BK441"/>
  <c r="BK293"/>
  <c r="J189"/>
  <c r="J136" i="4"/>
  <c r="J130"/>
  <c r="J92" i="5"/>
  <c r="J153" i="7"/>
  <c r="J97"/>
  <c r="BK131"/>
  <c r="J173"/>
  <c r="BK135" i="8"/>
  <c r="BK101"/>
  <c r="J103" i="9"/>
  <c r="J109"/>
  <c r="J401" i="2"/>
  <c r="BK326"/>
  <c r="BK225"/>
  <c r="BK440"/>
  <c r="BK342"/>
  <c r="J187"/>
  <c r="BK413"/>
  <c r="J326"/>
  <c r="BK191"/>
  <c r="J497"/>
  <c r="BK348"/>
  <c r="J172"/>
  <c r="J424" i="3"/>
  <c r="BK286"/>
  <c r="BK93"/>
  <c r="BK261"/>
  <c r="J466"/>
  <c r="J320"/>
  <c r="J233"/>
  <c r="BK416"/>
  <c r="BK334"/>
  <c r="J230"/>
  <c r="J143" i="4"/>
  <c r="BK151"/>
  <c r="BK90"/>
  <c r="BK103" i="6"/>
  <c r="BK99"/>
  <c r="J103"/>
  <c r="BK173" i="7"/>
  <c r="J116"/>
  <c r="J161"/>
  <c r="J216"/>
  <c r="J159"/>
  <c r="J141" i="8"/>
  <c r="BK116"/>
  <c r="J135"/>
  <c r="BK115" i="9"/>
  <c r="BK446" i="2"/>
  <c r="BK354"/>
  <c r="BK238"/>
  <c r="BK145"/>
  <c r="J411"/>
  <c r="BK182"/>
  <c r="BK401"/>
  <c r="BK332"/>
  <c r="J242"/>
  <c r="BK527"/>
  <c r="J409"/>
  <c r="BK281"/>
  <c r="J110"/>
  <c r="BK436" i="3"/>
  <c r="BK295"/>
  <c r="BK165"/>
  <c r="BK363"/>
  <c r="J221"/>
  <c r="BK450"/>
  <c r="BK343"/>
  <c r="BK250"/>
  <c r="BK115"/>
  <c r="BK404"/>
  <c r="BK195"/>
  <c r="BK139" i="4"/>
  <c r="BK143"/>
  <c r="J105" i="5"/>
  <c r="J155" i="7"/>
  <c r="BK207"/>
  <c r="BK185"/>
  <c r="J131"/>
  <c r="BK98" i="8"/>
  <c r="BK91"/>
  <c r="BK101" i="9"/>
  <c r="BK480" i="2"/>
  <c r="J332"/>
  <c r="J179"/>
  <c r="J438"/>
  <c r="J238"/>
  <c r="BK497"/>
  <c r="J383"/>
  <c r="J207"/>
  <c r="J510"/>
  <c r="BK350"/>
  <c r="BK179"/>
  <c r="BK445" i="3"/>
  <c r="BK307"/>
  <c r="BK185"/>
  <c r="J369"/>
  <c r="J265"/>
  <c r="J115"/>
  <c r="J282"/>
  <c r="BK174"/>
  <c r="J389"/>
  <c r="J329"/>
  <c r="J147" i="4"/>
  <c r="J90"/>
  <c r="BK113"/>
  <c r="BK103" i="5"/>
  <c r="BK171" i="7"/>
  <c r="J109"/>
  <c r="BK140"/>
  <c r="J190"/>
  <c r="BK155"/>
  <c r="J137" i="8"/>
  <c r="BK133"/>
  <c r="BK124"/>
  <c r="J85" i="9"/>
  <c r="BK88"/>
  <c r="J457" i="2"/>
  <c r="J328"/>
  <c r="BK234"/>
  <c r="BK133"/>
  <c r="J515"/>
  <c r="J385"/>
  <c r="J297"/>
  <c r="BK199"/>
  <c r="J466"/>
  <c r="J375"/>
  <c r="J292"/>
  <c r="BK110"/>
  <c r="BK485"/>
  <c r="BK292"/>
  <c r="J98"/>
  <c r="BK397" i="3"/>
  <c r="J146"/>
  <c r="BK314"/>
  <c r="J277"/>
  <c r="J138"/>
  <c r="J394"/>
  <c r="BK268"/>
  <c r="J93"/>
  <c r="BK355"/>
  <c r="J268"/>
  <c r="J151" i="4"/>
  <c r="BK158"/>
  <c r="BK130"/>
  <c r="BK88" i="5"/>
  <c r="J194" i="7"/>
  <c r="BK113"/>
  <c r="BK144"/>
  <c r="J204"/>
  <c r="J122"/>
  <c r="J101" i="8"/>
  <c r="J91"/>
  <c r="BK95"/>
  <c r="BK103" i="9"/>
  <c r="BK444" i="2"/>
  <c r="BK358"/>
  <c r="J261"/>
  <c r="J165"/>
  <c r="BK114"/>
  <c r="J389"/>
  <c r="J302"/>
  <c r="J153"/>
  <c r="BK430"/>
  <c r="BK379"/>
  <c r="BK261"/>
  <c r="J106"/>
  <c r="J480"/>
  <c r="J334"/>
  <c r="J214"/>
  <c r="J450" i="3"/>
  <c r="J357"/>
  <c r="J171"/>
  <c r="J371"/>
  <c r="BK279"/>
  <c r="BK150"/>
  <c r="BK378"/>
  <c r="J295"/>
  <c r="BK199"/>
  <c r="BK466"/>
  <c r="J361"/>
  <c r="BK202"/>
  <c r="BK116" i="4"/>
  <c r="J127"/>
  <c r="BK105" i="5"/>
  <c r="J95" i="6"/>
  <c r="J107"/>
  <c r="BK91"/>
  <c r="J140" i="7"/>
  <c r="BK190"/>
  <c r="J113"/>
  <c r="J210"/>
  <c r="J146"/>
  <c r="BK141" i="8"/>
  <c r="J93"/>
  <c r="J112" i="9"/>
  <c r="BK106"/>
  <c r="BK466" i="2"/>
  <c r="BK368"/>
  <c r="BK278"/>
  <c r="BK126"/>
  <c r="J444"/>
  <c r="J348"/>
  <c r="J254"/>
  <c r="BK149"/>
  <c r="J368"/>
  <c r="J265"/>
  <c r="BK122"/>
  <c r="BK493"/>
  <c r="J352"/>
  <c r="J304"/>
  <c r="BK141"/>
  <c r="J404" i="3"/>
  <c r="BK253"/>
  <c r="BK138"/>
  <c r="BK316"/>
  <c r="BK171"/>
  <c r="BK98"/>
  <c r="BK382"/>
  <c r="J279"/>
  <c r="J185"/>
  <c r="J432"/>
  <c r="BK339"/>
  <c r="J250"/>
  <c r="J155" i="4"/>
  <c r="J94"/>
  <c r="BK136"/>
  <c r="J109" i="5"/>
  <c r="BK180" i="7"/>
  <c r="J106"/>
  <c r="BK159"/>
  <c r="J214"/>
  <c r="BK161"/>
  <c r="J131" i="8"/>
  <c r="BK137"/>
  <c r="J139"/>
  <c r="J95" i="9"/>
  <c r="J98"/>
  <c r="BK451" i="2"/>
  <c r="BK405"/>
  <c r="BK302"/>
  <c r="BK207"/>
  <c r="BK457"/>
  <c r="J372"/>
  <c r="BK304"/>
  <c r="J157"/>
  <c r="BK399"/>
  <c r="BK328"/>
  <c r="BK168"/>
  <c r="J527"/>
  <c r="BK389"/>
  <c r="J278"/>
  <c r="J102"/>
  <c r="J386" i="3"/>
  <c r="J288"/>
  <c r="J130"/>
  <c r="BK347"/>
  <c r="J218"/>
  <c r="J454"/>
  <c r="BK367"/>
  <c r="BK265"/>
  <c r="BK110"/>
  <c r="J363"/>
  <c r="BK233"/>
  <c r="BK94" i="4"/>
  <c r="BK123"/>
  <c r="BK97" i="5"/>
  <c r="J185" i="7"/>
  <c r="J196"/>
  <c r="BK116"/>
  <c r="BK216"/>
  <c r="J119"/>
  <c r="BK93" i="8"/>
  <c r="BK107"/>
  <c r="BK112" i="9"/>
  <c r="BK95"/>
  <c r="P88" i="4" l="1"/>
  <c r="T88"/>
  <c r="BK92" i="2"/>
  <c r="J92" s="1"/>
  <c r="J61" s="1"/>
  <c r="BK186"/>
  <c r="J186"/>
  <c r="J62" s="1"/>
  <c r="T198"/>
  <c r="P213"/>
  <c r="P233"/>
  <c r="R425"/>
  <c r="T456"/>
  <c r="T505"/>
  <c r="P514"/>
  <c r="P513" s="1"/>
  <c r="P92" i="3"/>
  <c r="P194"/>
  <c r="R206"/>
  <c r="P220"/>
  <c r="R237"/>
  <c r="R381"/>
  <c r="T396"/>
  <c r="T440"/>
  <c r="R449"/>
  <c r="R448" s="1"/>
  <c r="BK108" i="4"/>
  <c r="J108" s="1"/>
  <c r="J66" s="1"/>
  <c r="BK150"/>
  <c r="J150"/>
  <c r="J67" s="1"/>
  <c r="P87" i="5"/>
  <c r="R102"/>
  <c r="R90" i="6"/>
  <c r="T102"/>
  <c r="R101" i="7"/>
  <c r="R95" s="1"/>
  <c r="BK200"/>
  <c r="J200" s="1"/>
  <c r="J71" s="1"/>
  <c r="BK209"/>
  <c r="J209"/>
  <c r="J72" s="1"/>
  <c r="T92" i="2"/>
  <c r="T186"/>
  <c r="BK198"/>
  <c r="J198" s="1"/>
  <c r="J63" s="1"/>
  <c r="BK213"/>
  <c r="J213"/>
  <c r="J64" s="1"/>
  <c r="BK233"/>
  <c r="J233" s="1"/>
  <c r="J65" s="1"/>
  <c r="BK425"/>
  <c r="J425"/>
  <c r="J66" s="1"/>
  <c r="R456"/>
  <c r="R505"/>
  <c r="T514"/>
  <c r="T513" s="1"/>
  <c r="R92" i="3"/>
  <c r="BK194"/>
  <c r="J194"/>
  <c r="J62" s="1"/>
  <c r="BK206"/>
  <c r="J206" s="1"/>
  <c r="J63" s="1"/>
  <c r="R220"/>
  <c r="BK237"/>
  <c r="J237" s="1"/>
  <c r="J65" s="1"/>
  <c r="T381"/>
  <c r="P396"/>
  <c r="P440"/>
  <c r="BK449"/>
  <c r="J449" s="1"/>
  <c r="J70" s="1"/>
  <c r="T108" i="4"/>
  <c r="R150"/>
  <c r="BK87" i="5"/>
  <c r="J87"/>
  <c r="J61" s="1"/>
  <c r="T102"/>
  <c r="T86" s="1"/>
  <c r="T85" s="1"/>
  <c r="BK90" i="6"/>
  <c r="J90"/>
  <c r="J65" s="1"/>
  <c r="R102"/>
  <c r="BK101" i="7"/>
  <c r="J101"/>
  <c r="J66" s="1"/>
  <c r="P189"/>
  <c r="P200"/>
  <c r="P209"/>
  <c r="T90" i="8"/>
  <c r="P130"/>
  <c r="T84" i="9"/>
  <c r="P92" i="2"/>
  <c r="R186"/>
  <c r="R198"/>
  <c r="T213"/>
  <c r="T233"/>
  <c r="T425"/>
  <c r="BK456"/>
  <c r="J456" s="1"/>
  <c r="J67" s="1"/>
  <c r="P505"/>
  <c r="R514"/>
  <c r="R513" s="1"/>
  <c r="BK92" i="3"/>
  <c r="J92" s="1"/>
  <c r="J61" s="1"/>
  <c r="T194"/>
  <c r="T206"/>
  <c r="T220"/>
  <c r="T237"/>
  <c r="T91" s="1"/>
  <c r="P381"/>
  <c r="R396"/>
  <c r="R440"/>
  <c r="P449"/>
  <c r="P448" s="1"/>
  <c r="R108" i="4"/>
  <c r="R107" s="1"/>
  <c r="R87" s="1"/>
  <c r="T150"/>
  <c r="R87" i="5"/>
  <c r="R86" s="1"/>
  <c r="R85" s="1"/>
  <c r="P102"/>
  <c r="P90" i="6"/>
  <c r="BK102"/>
  <c r="J102"/>
  <c r="J66" s="1"/>
  <c r="T101" i="7"/>
  <c r="T95" s="1"/>
  <c r="T189"/>
  <c r="T200"/>
  <c r="R209"/>
  <c r="BK90" i="8"/>
  <c r="J90"/>
  <c r="J65" s="1"/>
  <c r="R90"/>
  <c r="T130"/>
  <c r="BK84" i="9"/>
  <c r="J84" s="1"/>
  <c r="J61" s="1"/>
  <c r="P91"/>
  <c r="R92" i="2"/>
  <c r="P186"/>
  <c r="P198"/>
  <c r="R213"/>
  <c r="R233"/>
  <c r="P425"/>
  <c r="P456"/>
  <c r="BK505"/>
  <c r="J505"/>
  <c r="J68" s="1"/>
  <c r="BK514"/>
  <c r="J514" s="1"/>
  <c r="J70" s="1"/>
  <c r="T92" i="3"/>
  <c r="R194"/>
  <c r="P206"/>
  <c r="BK220"/>
  <c r="J220"/>
  <c r="J64" s="1"/>
  <c r="P237"/>
  <c r="BK381"/>
  <c r="J381"/>
  <c r="J66" s="1"/>
  <c r="BK396"/>
  <c r="J396" s="1"/>
  <c r="J67" s="1"/>
  <c r="BK440"/>
  <c r="J440"/>
  <c r="J68" s="1"/>
  <c r="T449"/>
  <c r="T448" s="1"/>
  <c r="P108" i="4"/>
  <c r="P107" s="1"/>
  <c r="P150"/>
  <c r="T87" i="5"/>
  <c r="BK102"/>
  <c r="J102" s="1"/>
  <c r="J63" s="1"/>
  <c r="T90" i="6"/>
  <c r="T89"/>
  <c r="T88" s="1"/>
  <c r="P102"/>
  <c r="P101" i="7"/>
  <c r="P95"/>
  <c r="BK189"/>
  <c r="J189"/>
  <c r="J70" s="1"/>
  <c r="R189"/>
  <c r="R200"/>
  <c r="T209"/>
  <c r="P90" i="8"/>
  <c r="P89"/>
  <c r="P88" s="1"/>
  <c r="AU62" i="1" s="1"/>
  <c r="BK130" i="8"/>
  <c r="J130"/>
  <c r="J66" s="1"/>
  <c r="R130"/>
  <c r="P84" i="9"/>
  <c r="P83"/>
  <c r="P82" s="1"/>
  <c r="AU63" i="1" s="1"/>
  <c r="R84" i="9"/>
  <c r="BK91"/>
  <c r="J91" s="1"/>
  <c r="J62" s="1"/>
  <c r="R91"/>
  <c r="T91"/>
  <c r="BK108" i="5"/>
  <c r="J108"/>
  <c r="J65" s="1"/>
  <c r="BK89" i="4"/>
  <c r="J89" s="1"/>
  <c r="J61" s="1"/>
  <c r="BK93"/>
  <c r="J93"/>
  <c r="J62" s="1"/>
  <c r="BK98"/>
  <c r="J98" s="1"/>
  <c r="J63" s="1"/>
  <c r="BK103"/>
  <c r="J103"/>
  <c r="J64" s="1"/>
  <c r="BK179" i="7"/>
  <c r="J179" s="1"/>
  <c r="J67" s="1"/>
  <c r="BK96" i="5"/>
  <c r="J96"/>
  <c r="J62" s="1"/>
  <c r="BK96" i="7"/>
  <c r="J96" s="1"/>
  <c r="J65" s="1"/>
  <c r="BK184"/>
  <c r="J184"/>
  <c r="J68" s="1"/>
  <c r="F55" i="9"/>
  <c r="J79"/>
  <c r="BE85"/>
  <c r="BE101"/>
  <c r="BE112"/>
  <c r="BE115"/>
  <c r="BE118"/>
  <c r="J52"/>
  <c r="BE92"/>
  <c r="BE95"/>
  <c r="BE98"/>
  <c r="BE103"/>
  <c r="BE106"/>
  <c r="BE109"/>
  <c r="E48"/>
  <c r="BE88"/>
  <c r="F85" i="8"/>
  <c r="BE107"/>
  <c r="E50"/>
  <c r="BE91"/>
  <c r="BE93"/>
  <c r="BE113"/>
  <c r="BE119"/>
  <c r="BE124"/>
  <c r="BE127"/>
  <c r="BE131"/>
  <c r="BE133"/>
  <c r="BE135"/>
  <c r="BE141"/>
  <c r="J59"/>
  <c r="BE98"/>
  <c r="BE101"/>
  <c r="BE104"/>
  <c r="BE122"/>
  <c r="J56"/>
  <c r="BE95"/>
  <c r="BE110"/>
  <c r="BE116"/>
  <c r="BE137"/>
  <c r="BE139"/>
  <c r="E50" i="7"/>
  <c r="J56"/>
  <c r="BE128"/>
  <c r="BE140"/>
  <c r="BE146"/>
  <c r="BE151"/>
  <c r="BE153"/>
  <c r="BE159"/>
  <c r="BE180"/>
  <c r="BE185"/>
  <c r="BE194"/>
  <c r="BE201"/>
  <c r="BE210"/>
  <c r="BE216"/>
  <c r="BE161"/>
  <c r="BE173"/>
  <c r="BE196"/>
  <c r="F59"/>
  <c r="J91"/>
  <c r="BE102"/>
  <c r="BE106"/>
  <c r="BE113"/>
  <c r="BE116"/>
  <c r="BE119"/>
  <c r="BE125"/>
  <c r="BE131"/>
  <c r="BE136"/>
  <c r="BE138"/>
  <c r="BE144"/>
  <c r="BE155"/>
  <c r="BE165"/>
  <c r="BE171"/>
  <c r="BE176"/>
  <c r="BE97"/>
  <c r="BE109"/>
  <c r="BE122"/>
  <c r="BE167"/>
  <c r="BE190"/>
  <c r="BE204"/>
  <c r="BE207"/>
  <c r="BE214"/>
  <c r="F59" i="6"/>
  <c r="BE99"/>
  <c r="BE107"/>
  <c r="BE111"/>
  <c r="J56"/>
  <c r="J59"/>
  <c r="E50"/>
  <c r="BE91"/>
  <c r="BE115"/>
  <c r="BE95"/>
  <c r="BE103"/>
  <c r="J52" i="5"/>
  <c r="BE92"/>
  <c r="J55"/>
  <c r="BE97"/>
  <c r="BE105"/>
  <c r="F55"/>
  <c r="BE88"/>
  <c r="BE109"/>
  <c r="E48"/>
  <c r="BE103"/>
  <c r="F55" i="4"/>
  <c r="BE94"/>
  <c r="BE109"/>
  <c r="BE113"/>
  <c r="BE116"/>
  <c r="BE143"/>
  <c r="BE151"/>
  <c r="BE155"/>
  <c r="E48"/>
  <c r="BE130"/>
  <c r="BE147"/>
  <c r="J52"/>
  <c r="BE136"/>
  <c r="BE139"/>
  <c r="J55"/>
  <c r="BE90"/>
  <c r="BE99"/>
  <c r="BE104"/>
  <c r="BE120"/>
  <c r="BE123"/>
  <c r="BE127"/>
  <c r="BE158"/>
  <c r="J84" i="3"/>
  <c r="F87"/>
  <c r="BE93"/>
  <c r="BE146"/>
  <c r="BE150"/>
  <c r="BE174"/>
  <c r="BE179"/>
  <c r="BE218"/>
  <c r="BE238"/>
  <c r="BE268"/>
  <c r="BE277"/>
  <c r="BE301"/>
  <c r="BE324"/>
  <c r="BE355"/>
  <c r="BE363"/>
  <c r="BE371"/>
  <c r="BE374"/>
  <c r="BE378"/>
  <c r="BE386"/>
  <c r="BE411"/>
  <c r="BE420"/>
  <c r="BE445"/>
  <c r="BE450"/>
  <c r="BE454"/>
  <c r="BE457"/>
  <c r="E48"/>
  <c r="BE105"/>
  <c r="BE130"/>
  <c r="BE138"/>
  <c r="BE158"/>
  <c r="BE165"/>
  <c r="BE199"/>
  <c r="BE221"/>
  <c r="BE226"/>
  <c r="BE253"/>
  <c r="BE286"/>
  <c r="BE295"/>
  <c r="BE299"/>
  <c r="BE307"/>
  <c r="BE314"/>
  <c r="BE347"/>
  <c r="BE351"/>
  <c r="BE361"/>
  <c r="BE369"/>
  <c r="BE397"/>
  <c r="J55"/>
  <c r="BE119"/>
  <c r="BE125"/>
  <c r="BE134"/>
  <c r="BE171"/>
  <c r="BE185"/>
  <c r="BE189"/>
  <c r="BE202"/>
  <c r="BE207"/>
  <c r="BE230"/>
  <c r="BE233"/>
  <c r="BE242"/>
  <c r="BE282"/>
  <c r="BE320"/>
  <c r="BE329"/>
  <c r="BE357"/>
  <c r="BE389"/>
  <c r="BE98"/>
  <c r="BE110"/>
  <c r="BE115"/>
  <c r="BE142"/>
  <c r="BE161"/>
  <c r="BE195"/>
  <c r="BE214"/>
  <c r="BE250"/>
  <c r="BE258"/>
  <c r="BE261"/>
  <c r="BE265"/>
  <c r="BE279"/>
  <c r="BE288"/>
  <c r="BE293"/>
  <c r="BE309"/>
  <c r="BE316"/>
  <c r="BE334"/>
  <c r="BE339"/>
  <c r="BE343"/>
  <c r="BE367"/>
  <c r="BE382"/>
  <c r="BE394"/>
  <c r="BE404"/>
  <c r="BE416"/>
  <c r="BE424"/>
  <c r="BE428"/>
  <c r="BE432"/>
  <c r="BE436"/>
  <c r="BE441"/>
  <c r="BE462"/>
  <c r="BE466"/>
  <c r="F55" i="2"/>
  <c r="J87"/>
  <c r="BE102"/>
  <c r="BE106"/>
  <c r="BE114"/>
  <c r="BE145"/>
  <c r="BE149"/>
  <c r="BE165"/>
  <c r="BE182"/>
  <c r="BE187"/>
  <c r="BE194"/>
  <c r="BE199"/>
  <c r="BE207"/>
  <c r="BE238"/>
  <c r="BE254"/>
  <c r="BE265"/>
  <c r="BE271"/>
  <c r="BE310"/>
  <c r="BE314"/>
  <c r="BE316"/>
  <c r="BE322"/>
  <c r="BE326"/>
  <c r="BE342"/>
  <c r="BE356"/>
  <c r="BE358"/>
  <c r="BE363"/>
  <c r="BE375"/>
  <c r="BE383"/>
  <c r="BE389"/>
  <c r="BE401"/>
  <c r="BE430"/>
  <c r="BE446"/>
  <c r="BE457"/>
  <c r="BE515"/>
  <c r="BE519"/>
  <c r="BE522"/>
  <c r="BE527"/>
  <c r="BE531"/>
  <c r="E80"/>
  <c r="BE93"/>
  <c r="BE126"/>
  <c r="BE133"/>
  <c r="BE141"/>
  <c r="BE179"/>
  <c r="BE221"/>
  <c r="BE228"/>
  <c r="BE234"/>
  <c r="BE242"/>
  <c r="BE274"/>
  <c r="BE278"/>
  <c r="BE285"/>
  <c r="BE294"/>
  <c r="BE297"/>
  <c r="BE302"/>
  <c r="BE308"/>
  <c r="BE346"/>
  <c r="BE352"/>
  <c r="BE372"/>
  <c r="BE379"/>
  <c r="BE405"/>
  <c r="BE433"/>
  <c r="BE438"/>
  <c r="BE440"/>
  <c r="BE444"/>
  <c r="BE451"/>
  <c r="BE489"/>
  <c r="BE501"/>
  <c r="BE506"/>
  <c r="BE110"/>
  <c r="BE122"/>
  <c r="BE157"/>
  <c r="BE168"/>
  <c r="BE172"/>
  <c r="BE191"/>
  <c r="BE225"/>
  <c r="BE292"/>
  <c r="BE320"/>
  <c r="BE328"/>
  <c r="BE354"/>
  <c r="BE368"/>
  <c r="BE417"/>
  <c r="BE426"/>
  <c r="BE466"/>
  <c r="BE475"/>
  <c r="BE480"/>
  <c r="BE485"/>
  <c r="BE493"/>
  <c r="BE510"/>
  <c r="J52"/>
  <c r="BE98"/>
  <c r="BE137"/>
  <c r="BE153"/>
  <c r="BE211"/>
  <c r="BE214"/>
  <c r="BE244"/>
  <c r="BE261"/>
  <c r="BE281"/>
  <c r="BE304"/>
  <c r="BE332"/>
  <c r="BE334"/>
  <c r="BE338"/>
  <c r="BE348"/>
  <c r="BE350"/>
  <c r="BE385"/>
  <c r="BE391"/>
  <c r="BE395"/>
  <c r="BE399"/>
  <c r="BE409"/>
  <c r="BE411"/>
  <c r="BE413"/>
  <c r="BE421"/>
  <c r="BE497"/>
  <c r="AS54" i="1"/>
  <c r="J34" i="4"/>
  <c r="AW57" i="1" s="1"/>
  <c r="F34" i="5"/>
  <c r="BA58" i="1" s="1"/>
  <c r="J36" i="6"/>
  <c r="AW60" i="1" s="1"/>
  <c r="J36" i="8"/>
  <c r="AW62" i="1" s="1"/>
  <c r="F38" i="8"/>
  <c r="BC62" i="1" s="1"/>
  <c r="F35" i="2"/>
  <c r="BB55" i="1" s="1"/>
  <c r="F37" i="6"/>
  <c r="BB60" i="1" s="1"/>
  <c r="F35" i="9"/>
  <c r="BB63" i="1" s="1"/>
  <c r="F36" i="2"/>
  <c r="BC55" i="1" s="1"/>
  <c r="F36" i="4"/>
  <c r="BC57" i="1" s="1"/>
  <c r="F36" i="5"/>
  <c r="BC58" i="1" s="1"/>
  <c r="J36" i="7"/>
  <c r="AW61" i="1" s="1"/>
  <c r="F34" i="9"/>
  <c r="BA63" i="1" s="1"/>
  <c r="F35" i="4"/>
  <c r="BB57" i="1" s="1"/>
  <c r="F37" i="4"/>
  <c r="BD57" i="1" s="1"/>
  <c r="F39" i="6"/>
  <c r="BD60" i="1" s="1"/>
  <c r="F38" i="7"/>
  <c r="BC61" i="1" s="1"/>
  <c r="F34" i="4"/>
  <c r="BA57" i="1" s="1"/>
  <c r="J34" i="5"/>
  <c r="AW58" i="1" s="1"/>
  <c r="F35" i="5"/>
  <c r="BB58" i="1" s="1"/>
  <c r="F36" i="7"/>
  <c r="BA61" i="1" s="1"/>
  <c r="F37" i="9"/>
  <c r="BD63" i="1" s="1"/>
  <c r="F37" i="2"/>
  <c r="BD55" i="1" s="1"/>
  <c r="F36" i="3"/>
  <c r="BC56" i="1" s="1"/>
  <c r="F35" i="3"/>
  <c r="BB56" i="1" s="1"/>
  <c r="F36" i="6"/>
  <c r="BA60" i="1" s="1"/>
  <c r="F37" i="7"/>
  <c r="BB61" i="1" s="1"/>
  <c r="F34" i="3"/>
  <c r="BA56" i="1" s="1"/>
  <c r="F37" i="3"/>
  <c r="BD56" i="1" s="1"/>
  <c r="F34" i="2"/>
  <c r="BA55" i="1" s="1"/>
  <c r="F37" i="5"/>
  <c r="BD58" i="1" s="1"/>
  <c r="F38" i="6"/>
  <c r="BC60" i="1" s="1"/>
  <c r="F36" i="8"/>
  <c r="BA62" i="1" s="1"/>
  <c r="J34" i="9"/>
  <c r="AW63" i="1" s="1"/>
  <c r="J34" i="2"/>
  <c r="AW55" i="1" s="1"/>
  <c r="J34" i="3"/>
  <c r="AW56" i="1" s="1"/>
  <c r="F39" i="7"/>
  <c r="BD61" i="1" s="1"/>
  <c r="F39" i="8"/>
  <c r="BD62" i="1" s="1"/>
  <c r="F37" i="8"/>
  <c r="BB62" i="1" s="1"/>
  <c r="F36" i="9"/>
  <c r="BC63" i="1" s="1"/>
  <c r="P87" i="4" l="1"/>
  <c r="AU57" i="1" s="1"/>
  <c r="R89" i="8"/>
  <c r="R88"/>
  <c r="T107" i="4"/>
  <c r="T87"/>
  <c r="R91" i="3"/>
  <c r="R90"/>
  <c r="T91" i="2"/>
  <c r="T90"/>
  <c r="R91"/>
  <c r="R90"/>
  <c r="T89" i="8"/>
  <c r="T88"/>
  <c r="T90" i="3"/>
  <c r="T83" i="9"/>
  <c r="T82" s="1"/>
  <c r="P188" i="7"/>
  <c r="P94" s="1"/>
  <c r="AU61" i="1" s="1"/>
  <c r="R89" i="6"/>
  <c r="R88"/>
  <c r="P86" i="5"/>
  <c r="P85"/>
  <c r="AU58" i="1" s="1"/>
  <c r="P91" i="3"/>
  <c r="P90" s="1"/>
  <c r="AU56" i="1" s="1"/>
  <c r="R83" i="9"/>
  <c r="R82"/>
  <c r="R188" i="7"/>
  <c r="R94"/>
  <c r="T188"/>
  <c r="T94"/>
  <c r="P89" i="6"/>
  <c r="P88"/>
  <c r="AU60" i="1" s="1"/>
  <c r="P91" i="2"/>
  <c r="P90" s="1"/>
  <c r="AU55" i="1" s="1"/>
  <c r="BK91" i="3"/>
  <c r="J91"/>
  <c r="J60" s="1"/>
  <c r="BK86" i="5"/>
  <c r="J86" s="1"/>
  <c r="J60" s="1"/>
  <c r="BK88" i="4"/>
  <c r="J88"/>
  <c r="J60" s="1"/>
  <c r="BK107"/>
  <c r="J107" s="1"/>
  <c r="J65" s="1"/>
  <c r="BK95" i="7"/>
  <c r="J95"/>
  <c r="J64" s="1"/>
  <c r="BK188"/>
  <c r="J188" s="1"/>
  <c r="J69" s="1"/>
  <c r="BK83" i="9"/>
  <c r="J83"/>
  <c r="J60" s="1"/>
  <c r="BK513" i="2"/>
  <c r="J513" s="1"/>
  <c r="J69" s="1"/>
  <c r="BK107" i="5"/>
  <c r="J107"/>
  <c r="J64" s="1"/>
  <c r="BK91" i="2"/>
  <c r="J91" s="1"/>
  <c r="J60" s="1"/>
  <c r="BK448" i="3"/>
  <c r="J448"/>
  <c r="J69" s="1"/>
  <c r="BK89" i="6"/>
  <c r="J89" s="1"/>
  <c r="J64" s="1"/>
  <c r="BK89" i="8"/>
  <c r="J89"/>
  <c r="J64" s="1"/>
  <c r="F33" i="5"/>
  <c r="AZ58" i="1" s="1"/>
  <c r="BB59"/>
  <c r="AX59" s="1"/>
  <c r="J33" i="2"/>
  <c r="AV55" i="1" s="1"/>
  <c r="AT55" s="1"/>
  <c r="F33" i="9"/>
  <c r="AZ63" i="1"/>
  <c r="F33" i="4"/>
  <c r="AZ57" i="1"/>
  <c r="J35" i="7"/>
  <c r="AV61" i="1"/>
  <c r="AT61" s="1"/>
  <c r="J35" i="6"/>
  <c r="AV60" i="1" s="1"/>
  <c r="AT60" s="1"/>
  <c r="J33" i="9"/>
  <c r="AV63" i="1"/>
  <c r="AT63" s="1"/>
  <c r="F35" i="6"/>
  <c r="AZ60" i="1" s="1"/>
  <c r="BD59"/>
  <c r="J33" i="3"/>
  <c r="AV56" i="1"/>
  <c r="AT56" s="1"/>
  <c r="F33" i="2"/>
  <c r="AZ55" i="1" s="1"/>
  <c r="F33" i="3"/>
  <c r="AZ56" i="1" s="1"/>
  <c r="BA59"/>
  <c r="AW59" s="1"/>
  <c r="J35" i="8"/>
  <c r="AV62" i="1" s="1"/>
  <c r="AT62" s="1"/>
  <c r="J33" i="5"/>
  <c r="AV58" i="1"/>
  <c r="AT58" s="1"/>
  <c r="F35" i="8"/>
  <c r="AZ62" i="1" s="1"/>
  <c r="BC59"/>
  <c r="AY59" s="1"/>
  <c r="J33" i="4"/>
  <c r="AV57" i="1" s="1"/>
  <c r="AT57" s="1"/>
  <c r="F35" i="7"/>
  <c r="AZ61" i="1"/>
  <c r="BK90" i="2" l="1"/>
  <c r="J90" s="1"/>
  <c r="J30" s="1"/>
  <c r="AG55" i="1" s="1"/>
  <c r="BK90" i="3"/>
  <c r="J90"/>
  <c r="J59" s="1"/>
  <c r="BK88" i="8"/>
  <c r="J88"/>
  <c r="J63"/>
  <c r="BK82" i="9"/>
  <c r="J82" s="1"/>
  <c r="J30" s="1"/>
  <c r="AG63" i="1" s="1"/>
  <c r="BK87" i="4"/>
  <c r="J87"/>
  <c r="J30" s="1"/>
  <c r="AG57" i="1" s="1"/>
  <c r="BK88" i="6"/>
  <c r="J88" s="1"/>
  <c r="J63" s="1"/>
  <c r="BK85" i="5"/>
  <c r="J85" s="1"/>
  <c r="J30" s="1"/>
  <c r="AG58" i="1" s="1"/>
  <c r="BK94" i="7"/>
  <c r="J94"/>
  <c r="J63"/>
  <c r="BB54" i="1"/>
  <c r="W31" s="1"/>
  <c r="BD54"/>
  <c r="W33"/>
  <c r="BC54"/>
  <c r="AY54"/>
  <c r="AZ59"/>
  <c r="AV59" s="1"/>
  <c r="AT59" s="1"/>
  <c r="BA54"/>
  <c r="AW54"/>
  <c r="AK30"/>
  <c r="AU59"/>
  <c r="J39" i="5" l="1"/>
  <c r="J39" i="2"/>
  <c r="J39" i="9"/>
  <c r="J39" i="4"/>
  <c r="J59"/>
  <c r="J59" i="5"/>
  <c r="J59" i="2"/>
  <c r="J59" i="9"/>
  <c r="AN63" i="1"/>
  <c r="AN55"/>
  <c r="AN58"/>
  <c r="AN57"/>
  <c r="J32" i="8"/>
  <c r="AG62" i="1" s="1"/>
  <c r="J32" i="6"/>
  <c r="AG60" i="1" s="1"/>
  <c r="W32"/>
  <c r="J32" i="7"/>
  <c r="AG61" i="1" s="1"/>
  <c r="AU54"/>
  <c r="J30" i="3"/>
  <c r="AG56" i="1" s="1"/>
  <c r="AN56" s="1"/>
  <c r="W30"/>
  <c r="AZ54"/>
  <c r="AV54" s="1"/>
  <c r="AK29" s="1"/>
  <c r="AX54"/>
  <c r="J41" i="7" l="1"/>
  <c r="J41" i="8"/>
  <c r="J39" i="3"/>
  <c r="J41" i="6"/>
  <c r="AN60" i="1"/>
  <c r="AN62"/>
  <c r="AN61"/>
  <c r="W29"/>
  <c r="AT54"/>
  <c r="AG59"/>
  <c r="AN59" l="1"/>
  <c r="AG54"/>
  <c r="AK26" s="1"/>
  <c r="AK35" s="1"/>
  <c r="AN54" l="1"/>
</calcChain>
</file>

<file path=xl/sharedStrings.xml><?xml version="1.0" encoding="utf-8"?>
<sst xmlns="http://schemas.openxmlformats.org/spreadsheetml/2006/main" count="11072" uniqueCount="1776">
  <si>
    <t>Export Komplet</t>
  </si>
  <si>
    <t>VZ</t>
  </si>
  <si>
    <t>2.0</t>
  </si>
  <si>
    <t>ZAMOK</t>
  </si>
  <si>
    <t>False</t>
  </si>
  <si>
    <t>{83e08d96-187d-43ca-b3fa-a518c10e4507}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</si>
  <si>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</si>
  <si>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</si>
  <si>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</si>
  <si>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</si>
  <si>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</si>
  <si>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</si>
  <si>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</si>
  <si>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</si>
  <si>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</si>
  <si>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</si>
  <si>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</si>
  <si>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Napojení objektu na veřejnou kanalizaci II</t>
  </si>
  <si>
    <t>KSO:</t>
  </si>
  <si>
    <t/>
  </si>
  <si>
    <t>CC-CZ:</t>
  </si>
  <si>
    <t>Místo:</t>
  </si>
  <si>
    <t xml:space="preserve"> </t>
  </si>
  <si>
    <t>Datum:</t>
  </si>
  <si>
    <t>16. 2. 2024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</si>
  <si>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</si>
  <si>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</si>
  <si>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</si>
  <si>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</si>
  <si>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</si>
  <si>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</si>
  <si>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</si>
  <si>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</si>
  <si>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</si>
  <si>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</si>
  <si>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</si>
  <si>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</si>
  <si>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</si>
  <si>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</si>
  <si>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</si>
  <si>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</si>
  <si>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</si>
  <si>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</si>
  <si>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</si>
  <si>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</si>
  <si>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</si>
  <si>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</si>
  <si>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</si>
  <si>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</si>
  <si>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</si>
  <si>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</si>
  <si>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</si>
  <si>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</si>
  <si>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</si>
  <si>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</si>
  <si>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</si>
  <si>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</si>
  <si>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</si>
  <si>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</si>
  <si>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</si>
  <si>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</si>
  <si>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</si>
  <si>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</si>
  <si>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</si>
  <si>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</si>
  <si>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</si>
  <si>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</si>
  <si>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</si>
  <si>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</si>
  <si>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</si>
  <si>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</si>
  <si>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</si>
  <si>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</si>
  <si>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</si>
  <si>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</si>
  <si>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</si>
  <si>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</si>
  <si>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Kanalizace část A</t>
  </si>
  <si>
    <t>STA</t>
  </si>
  <si>
    <t>1</t>
  </si>
  <si>
    <t>{91669074-ad43-470a-8acd-dcb94ebab799}</t>
  </si>
  <si>
    <t>827 2</t>
  </si>
  <si>
    <t>2</t>
  </si>
  <si>
    <t>SO-02</t>
  </si>
  <si>
    <t>Kanalizace část B</t>
  </si>
  <si>
    <t>{e6f8335d-59ea-4040-a294-19e221f7bb56}</t>
  </si>
  <si>
    <t>SO-03</t>
  </si>
  <si>
    <t>Izolace základů</t>
  </si>
  <si>
    <t>{140a8d19-d8d4-4bee-abf1-1c2d5edacf49}</t>
  </si>
  <si>
    <t>801 6</t>
  </si>
  <si>
    <t>SO-04</t>
  </si>
  <si>
    <t>Sanace kanalizace</t>
  </si>
  <si>
    <t>{52791a07-300a-480a-ad4d-3baf85673ee7}</t>
  </si>
  <si>
    <t>SO-05</t>
  </si>
  <si>
    <t>Sanace suterénu</t>
  </si>
  <si>
    <t>{779c355f-3af4-467c-9a0c-0febf0f7fddb}</t>
  </si>
  <si>
    <t>SO-05.1</t>
  </si>
  <si>
    <t>Vyklizení</t>
  </si>
  <si>
    <t>Soupis</t>
  </si>
  <si>
    <t>{c92aac2b-936f-4863-b78e-eff14798211d}</t>
  </si>
  <si>
    <t>SO-05.2</t>
  </si>
  <si>
    <t>Odvlhčení</t>
  </si>
  <si>
    <t>{a124b200-3cd4-46fa-93d9-f7b03aa96699}</t>
  </si>
  <si>
    <t>SO-05.3</t>
  </si>
  <si>
    <t>Elektroinstalace</t>
  </si>
  <si>
    <t>{ae70ae15-8ee2-4c0d-8834-5239f6e9ecc9}</t>
  </si>
  <si>
    <t>VON</t>
  </si>
  <si>
    <t>Vedlejší a ostatní náklady</t>
  </si>
  <si>
    <t>{bc57d8de-62bb-4d52-bf59-8c9ef9e004e0}</t>
  </si>
  <si>
    <t>KRYCÍ LIST SOUPISU PRACÍ</t>
  </si>
  <si>
    <t>Objekt:</t>
  </si>
  <si>
    <t>SO-01 - Kanalizace část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</si>
  <si>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</si>
  <si>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</si>
  <si>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</si>
  <si>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</si>
  <si>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</si>
  <si>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</si>
  <si>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</si>
  <si>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</si>
  <si>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</si>
  <si>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</si>
  <si>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</si>
  <si>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</si>
  <si>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</si>
  <si>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</si>
  <si>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</si>
  <si>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</si>
  <si>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</si>
  <si>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</si>
  <si>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</si>
  <si>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</si>
  <si>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</si>
  <si>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</si>
  <si>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</si>
  <si>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</si>
  <si>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</si>
  <si>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</si>
  <si>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</si>
  <si>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</si>
  <si>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</si>
  <si>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</si>
  <si>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</si>
  <si>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</si>
  <si>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</si>
  <si>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</si>
  <si>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</si>
  <si>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</si>
  <si>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2024 01</t>
  </si>
  <si>
    <t>4</t>
  </si>
  <si>
    <t>2131424235</t>
  </si>
  <si>
    <t>PP</t>
  </si>
  <si>
    <t>Rozebrání dlažeb vozovek a ploch s přemístěním hmot na skládku na vzdálenost do 3 m nebo s naložením na dopravní prostředek, s jakoukoliv výplní spár ručně ze zámkové dlažby s ložem z kameniva</t>
  </si>
  <si>
    <t>Online PSC</t>
  </si>
  <si>
    <t>https://podminky.urs.cz/item/CS_URS_2024_01/113106171</t>
  </si>
  <si>
    <t>VV</t>
  </si>
  <si>
    <t>"zpevněná plocha - viz. D.1.2.2.8." 52,0</t>
  </si>
  <si>
    <t>"stoky - viz. D.1.2.2.5." 39,5</t>
  </si>
  <si>
    <t>119001401</t>
  </si>
  <si>
    <t>Dočasné zajištění potrubí ocelového nebo litinového DN do 200 mm</t>
  </si>
  <si>
    <t>m</t>
  </si>
  <si>
    <t>-146587907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</si>
  <si>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</si>
  <si>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https://podminky.urs.cz/item/CS_URS_2024_01/119001401</t>
  </si>
  <si>
    <t>"křížení drenáže se stávaj. splaškovou kanalizací litina DN 80" 0,3</t>
  </si>
  <si>
    <t>3</t>
  </si>
  <si>
    <t>119001405</t>
  </si>
  <si>
    <t>Dočasné zajištění potrubí z PE DN do 200 mm</t>
  </si>
  <si>
    <t>2054581130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</si>
  <si>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</si>
  <si>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https://podminky.urs.cz/item/CS_URS_2024_01/119001405</t>
  </si>
  <si>
    <t>"křížení drenáže se stávaj. splaškovou kanalizací PVC DN 110" 0,3</t>
  </si>
  <si>
    <t>119001421</t>
  </si>
  <si>
    <t>Dočasné zajištění kabelů a kabelových tratí ze 3 volně ložených kabelů</t>
  </si>
  <si>
    <t>-337586732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</si>
  <si>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</si>
  <si>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</si>
  <si>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"křížení stoky D2 a sděl. vedení - viz. D.1.2.2.4." 1,2</t>
  </si>
  <si>
    <t>5</t>
  </si>
  <si>
    <t>122251102</t>
  </si>
  <si>
    <t>Odkopávky a prokopávky nezapažené v hornině třídy těžitelnosti I skupiny 3 objem do 50 m3 strojně</t>
  </si>
  <si>
    <t>m3</t>
  </si>
  <si>
    <t>-1452567903</t>
  </si>
  <si>
    <t>Odkopávky a prokopávky nezapažené strojně v hornině třídy těžitelnosti I skupiny 3 přes 20 do 50 m3</t>
  </si>
  <si>
    <t>https://podminky.urs.cz/item/CS_URS_2024_01/122251102</t>
  </si>
  <si>
    <t>"zpevněná plocha (odpočet ručního výkopu pro drenáž) - viz. D.1.2.2.8." 56,7-13,8</t>
  </si>
  <si>
    <t>6</t>
  </si>
  <si>
    <t>131251102</t>
  </si>
  <si>
    <t>Hloubení jam nezapažených v hornině třídy těžitelnosti I skupiny 3 objem do 50 m3 strojně</t>
  </si>
  <si>
    <t>-944147178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</si>
  <si>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</si>
  <si>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</si>
  <si>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"propojení mezi šachtou Š1 a TBH potrubím - viz. TZ D.1.2.1." 1,0*1,3*1,4</t>
  </si>
  <si>
    <t>"stoka J1, D1, D2 -  viz. D.1.2.2.5." 35,3</t>
  </si>
  <si>
    <t>"rozšíření pro šachtu Š1" 1,84*0,6*1,54</t>
  </si>
  <si>
    <t>"rozšíření pro šachtu Š2+Š3" 1,5*0,6*(1,35+1,3)</t>
  </si>
  <si>
    <t>"uliční vpusti UV1 + UV3 (zahloubení) - viz. D.1.2.2.10." 1,15*1,15*(0,85+0,25)</t>
  </si>
  <si>
    <t>7</t>
  </si>
  <si>
    <t>132212131</t>
  </si>
  <si>
    <t>Hloubení nezapažených rýh šířky do 800 mm v soudržných horninách třídy těžitelnosti I skupiny 3 ručně</t>
  </si>
  <si>
    <t>-1036581186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</si>
  <si>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</si>
  <si>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</si>
  <si>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"pro drenáž - viz. D.1.2.2.8. + D.1.2.2.7." (8,4*0,5*0,95+18,7*0,5*1,05)</t>
  </si>
  <si>
    <t>8</t>
  </si>
  <si>
    <t>139001101</t>
  </si>
  <si>
    <t>Příplatek za ztížení vykopávky v blízkosti podzemního vedení</t>
  </si>
  <si>
    <t>-1562341585</t>
  </si>
  <si>
    <t>Příplatek k cenám hloubených vykopávek za ztížení vykopávky v blízkosti podzemního vedení nebo výbušnin pro jakoukoliv třídu horniny</t>
  </si>
  <si>
    <t>https://podminky.urs.cz/item/CS_URS_2024_01/139001101</t>
  </si>
  <si>
    <t>"křížení drenáže se stávaj. splaškovou kanalizací litina DN 80" 0,4*1,1*0,5</t>
  </si>
  <si>
    <t>"křížení drenáže se stávaj. splaškovou kanalizací PVC DN 110" 0,4*1,1*0,5</t>
  </si>
  <si>
    <t>"křížení drenáže se stávaj. kanalizací TBH DN 300" 0,4*1,5*0,5</t>
  </si>
  <si>
    <t>"křížení stoky D2 a sděl. vedení - viz. D.1.2.2.4." 1,2*1,1*1,1</t>
  </si>
  <si>
    <t>9</t>
  </si>
  <si>
    <t>162751117</t>
  </si>
  <si>
    <t>Vodorovné přemístění přes 9 000 do 10000 m výkopku/sypaniny z horniny třídy těžitelnosti I skupiny 1 až 3</t>
  </si>
  <si>
    <t>1253450191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</si>
  <si>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</si>
  <si>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</si>
  <si>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"přebytečná zemina" 42,9+42,7+13,8-23,6-(38,9-12,0)-6,8</t>
  </si>
  <si>
    <t>10</t>
  </si>
  <si>
    <t>162751119</t>
  </si>
  <si>
    <t>Příplatek k vodorovnému přemístění výkopku/sypaniny z horniny třídy těžitelnosti I skupiny 1 až 3 ZKD 1000 m přes 10000 m</t>
  </si>
  <si>
    <t>-1267860768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</si>
  <si>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</si>
  <si>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</si>
  <si>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10*42,1</t>
  </si>
  <si>
    <t>11</t>
  </si>
  <si>
    <t>167151101</t>
  </si>
  <si>
    <t>Nakládání výkopku z hornin třídy těžitelnosti I skupiny 1 až 3 do 100 m3</t>
  </si>
  <si>
    <t>-160789559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</si>
  <si>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</si>
  <si>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</si>
  <si>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171151131</t>
  </si>
  <si>
    <t>Uložení sypaniny z hornin nesoudržných a soudržných střídavě do násypů zhutněných strojně</t>
  </si>
  <si>
    <t>1152802609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</si>
  <si>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</si>
  <si>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</si>
  <si>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"zpevněná plocha - viz. D.1.2.2.8." 23,6</t>
  </si>
  <si>
    <t>13</t>
  </si>
  <si>
    <t>171201221</t>
  </si>
  <si>
    <t>Poplatek za uložení na skládce (skládkovné) zeminy a kamení kód odpadu 17 05 04</t>
  </si>
  <si>
    <t>t</t>
  </si>
  <si>
    <t>1681446753</t>
  </si>
  <si>
    <t>Poplatek za uložení stavebního odpadu na skládce (skládkovné) zeminy a kamení zatříděného do Katalogu odpadů pod kódem 17 05 04</t>
  </si>
  <si>
    <t>https://podminky.urs.cz/item/CS_URS_2024_01/171201221</t>
  </si>
  <si>
    <t>"přebytečná zemina" 42,1*1,8</t>
  </si>
  <si>
    <t>14</t>
  </si>
  <si>
    <t>171251201</t>
  </si>
  <si>
    <t>Uložení sypaniny na skládky nebo meziskládky</t>
  </si>
  <si>
    <t>-332582986</t>
  </si>
  <si>
    <t>Uložení sypaniny na skládky nebo meziskládky bez hutnění s upravením uložené sypaniny do předepsaného tvaru</t>
  </si>
  <si>
    <t>https://podminky.urs.cz/item/CS_URS_2024_01/171251201</t>
  </si>
  <si>
    <t>"přebytečná zemina" 42,1</t>
  </si>
  <si>
    <t>15</t>
  </si>
  <si>
    <t>174151101</t>
  </si>
  <si>
    <t>Zásyp jam, šachet rýh nebo kolem objektů sypaninou se zhutněním</t>
  </si>
  <si>
    <t>484189505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</si>
  <si>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</si>
  <si>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</si>
  <si>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"zpevněná plocha - drenáž - viz. D.1.2.2.8. (štěrk)" 12,0</t>
  </si>
  <si>
    <t>"stoka J1, D1, D2 -  viz. D.1.2.2.5. (zemina)" 23,6</t>
  </si>
  <si>
    <t>"rozšíření pro šachtu Š1 (zemina)" 1,84*0,6*0,79</t>
  </si>
  <si>
    <t>"rozšíření pro šachtu Š2+Š3 (zemina)" 1,5*0,6*(0,7+0,65)</t>
  </si>
  <si>
    <t>"uliční vpusti UV1 + UV3 - viz. D.1.2.2.10. (zemina)" 1,15*1,15*(0,85+0,25)-3,14*0,275*0,275*(0,85+0,25)</t>
  </si>
  <si>
    <t>16</t>
  </si>
  <si>
    <t>M</t>
  </si>
  <si>
    <t>58343930</t>
  </si>
  <si>
    <t>kamenivo drcené hrubé frakce 16/32</t>
  </si>
  <si>
    <t>-1033811905</t>
  </si>
  <si>
    <t>"zpevněná plocha - drenáž - viz. D.1.2.2.8." 12,0*1,7*1,05</t>
  </si>
  <si>
    <t>17</t>
  </si>
  <si>
    <t>174151102</t>
  </si>
  <si>
    <t>Zásyp v prostoru s omezeným pohybem stroje sypaninou se zhutněním</t>
  </si>
  <si>
    <t>-1141997429</t>
  </si>
  <si>
    <t>Zásyp sypaninou z jakékoliv horniny strojně s uložením výkopku ve vrstvách se zhutněním v prostorách s omezeným pohybem stroje s urovnáním povrchu zásypu</t>
  </si>
  <si>
    <t>https://podminky.urs.cz/item/CS_URS_2024_01/174151102</t>
  </si>
  <si>
    <t>"zasypání septiku - viz. D.1.2.2.5." 6,8</t>
  </si>
  <si>
    <t>18</t>
  </si>
  <si>
    <t>175151101</t>
  </si>
  <si>
    <t>Obsypání potrubí strojně sypaninou bez prohození, uloženou do 3 m</t>
  </si>
  <si>
    <t>-840316732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</si>
  <si>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</si>
  <si>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</si>
  <si>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"propojení mezi šachtou Š1 a potrubím - viz. TZ D.1.2.1." 1,0*0,65*0,6</t>
  </si>
  <si>
    <t>"stoka J1, D1, D2 -  viz. D.1.2.2.5. (odpočet lože)" 23,5-2,5</t>
  </si>
  <si>
    <t>"rozšíření pro šachtu Š1" 1,84*1,2*0,55</t>
  </si>
  <si>
    <t>"rozšíření pro šachtu Š2+Š3" 1,5*1,2*0,55*2</t>
  </si>
  <si>
    <t>19</t>
  </si>
  <si>
    <t>58337302</t>
  </si>
  <si>
    <t>štěrkopísek frakce 0/16</t>
  </si>
  <si>
    <t>199114415</t>
  </si>
  <si>
    <t>24,6*1,67*1,05</t>
  </si>
  <si>
    <t>20</t>
  </si>
  <si>
    <t>181951112</t>
  </si>
  <si>
    <t>Úprava pláně v hornině třídy těžitelnosti I skupiny 1 až 3 se zhutněním strojně</t>
  </si>
  <si>
    <t>1635197820</t>
  </si>
  <si>
    <t>Úprava pláně vyrovnáním výškových rozdílů strojně v hornině třídy těžitelnosti I, skupiny 1 až 3 se zhutněním</t>
  </si>
  <si>
    <t>https://podminky.urs.cz/item/CS_URS_2024_01/181951112</t>
  </si>
  <si>
    <t>"nová dlažba - viz. D.1.2.2.8." 18,8</t>
  </si>
  <si>
    <t>Zakládání</t>
  </si>
  <si>
    <t>211971122</t>
  </si>
  <si>
    <t>Zřízení opláštění žeber nebo trativodů geotextilií v rýze nebo zářezu přes 1:2 š přes 2,5 m</t>
  </si>
  <si>
    <t>1711414899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</si>
  <si>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</si>
  <si>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https://podminky.urs.cz/item/CS_URS_2024_01/211971122</t>
  </si>
  <si>
    <t>"zpevněná plocha - drenáž - viz. D.1.2.2.8." (8,5+19,0)*3,0</t>
  </si>
  <si>
    <t>22</t>
  </si>
  <si>
    <t>69311080</t>
  </si>
  <si>
    <t>geotextilie netkaná separační, ochranná, filtrační, drenážní PES 200g/m2</t>
  </si>
  <si>
    <t>98742575</t>
  </si>
  <si>
    <t>82,5*1,1845 'Přepočtené koeficientem množství</t>
  </si>
  <si>
    <t>23</t>
  </si>
  <si>
    <t>212755214</t>
  </si>
  <si>
    <t>Trativody z drenážních trubek plastových flexibilních D 100 mm bez lože</t>
  </si>
  <si>
    <t>-1777972175</t>
  </si>
  <si>
    <t>Trativody bez lože z drenážních trubek plastových flexibilních D 100 mm</t>
  </si>
  <si>
    <t>https://podminky.urs.cz/item/CS_URS_2024_01/212755214</t>
  </si>
  <si>
    <t>"drenáž - viz. D.1.2.2.8." 8,4+18,7</t>
  </si>
  <si>
    <t>Vodorovné konstrukce</t>
  </si>
  <si>
    <t>24</t>
  </si>
  <si>
    <t>451573111</t>
  </si>
  <si>
    <t>Lože pod potrubí otevřený výkop ze štěrkopísku</t>
  </si>
  <si>
    <t>-1537756050</t>
  </si>
  <si>
    <t>Lože pod potrubí, stoky a drobné objekty v otevřeném výkopu z písku a štěrkopísku do 63 mm</t>
  </si>
  <si>
    <t>https://podminky.urs.cz/item/CS_URS_2024_01/451573111</t>
  </si>
  <si>
    <t>"drenáž - viz. D.1.2.2.8." (8,4+18,7)*0,33*0,05</t>
  </si>
  <si>
    <t>"propojení mezi šachtou Š1 a potrubím - viz. TZ D.1.2.1." 1,0*0,65*0,1</t>
  </si>
  <si>
    <t>"stoka J1, D1, D2 -  viz. D.1.2.2.5." (19,3+6,9+7,3)*0,75*0,1</t>
  </si>
  <si>
    <t>"rozšíření pro šachtu Š1" 1,84*1,55*0,2</t>
  </si>
  <si>
    <t>"rozšíření pro šachtu Š2+Š3" 1,5*1,55*0,1*2</t>
  </si>
  <si>
    <t>25</t>
  </si>
  <si>
    <t>452112112</t>
  </si>
  <si>
    <t>Osazení betonových prstenců nebo rámů v do 100 mm pod poklopy a mříže</t>
  </si>
  <si>
    <t>kus</t>
  </si>
  <si>
    <t>1985054430</t>
  </si>
  <si>
    <t>Osazení betonových dílců prstenců nebo rámů pod poklopy a mříže, výšky do 100 mm</t>
  </si>
  <si>
    <t>https://podminky.urs.cz/item/CS_URS_2024_01/452112112</t>
  </si>
  <si>
    <t>"uliční vpusti UV1-UV3- viz. D.1.2.2.10." 3</t>
  </si>
  <si>
    <t>26</t>
  </si>
  <si>
    <t>59223864</t>
  </si>
  <si>
    <t>prstenec pro uliční vpusť vyrovnávací betonový 390x60x130mm</t>
  </si>
  <si>
    <t>668845988</t>
  </si>
  <si>
    <t>Komunikace pozemní</t>
  </si>
  <si>
    <t>27</t>
  </si>
  <si>
    <t>564861011</t>
  </si>
  <si>
    <t>Podklad ze štěrkodrtě ŠD plochy do 100 m2 tl 200 mm</t>
  </si>
  <si>
    <t>1729017175</t>
  </si>
  <si>
    <t>Podklad ze štěrkodrti ŠD s rozprostřením a zhutněním plochy jednotlivě do 100 m2, po zhutnění tl. 200 mm</t>
  </si>
  <si>
    <t>https://podminky.urs.cz/item/CS_URS_2024_01/564861011</t>
  </si>
  <si>
    <t>P</t>
  </si>
  <si>
    <t>Poznámka k položce:_x000D_
ŠD fr. 0-63 mm</t>
  </si>
  <si>
    <t>"zpevněná plocha - znovupoložení stávající dlažby - viz. D.1.2.2.8." 31,2</t>
  </si>
  <si>
    <t>"stoky - znovupoložení stávající dlažby - viz. D.1.2.2.5." 39,5</t>
  </si>
  <si>
    <t>28</t>
  </si>
  <si>
    <t>596211110</t>
  </si>
  <si>
    <t>Kladení zámkové dlažby komunikací pro pěší ručně tl 60 mm skupiny A pl do 50 m2</t>
  </si>
  <si>
    <t>-28708059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</si>
  <si>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</si>
  <si>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</si>
  <si>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29</t>
  </si>
  <si>
    <t>59245018</t>
  </si>
  <si>
    <t>dlažba skladebná betonová 200x100mm tl 60mm přírodní</t>
  </si>
  <si>
    <t>-1371471624</t>
  </si>
  <si>
    <t>18,8*1,03 'Přepočtené koeficientem množství</t>
  </si>
  <si>
    <t>30</t>
  </si>
  <si>
    <t>596212210</t>
  </si>
  <si>
    <t>Kladení zámkové dlažby pozemních komunikací ručně tl 80 mm skupiny A pl do 50 m2</t>
  </si>
  <si>
    <t>-1184372146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</si>
  <si>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</si>
  <si>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https://podminky.urs.cz/item/CS_URS_2024_01/596212210</t>
  </si>
  <si>
    <t>Trubní vedení</t>
  </si>
  <si>
    <t>31</t>
  </si>
  <si>
    <t>810351811</t>
  </si>
  <si>
    <t>Bourání stávajícího potrubí z betonu DN do 200</t>
  </si>
  <si>
    <t>557502021</t>
  </si>
  <si>
    <t>Bourání stávajícího potrubí z betonu v otevřeném výkopu DN do 200</t>
  </si>
  <si>
    <t>https://podminky.urs.cz/item/CS_URS_2024_01/810351811</t>
  </si>
  <si>
    <t>"stávající kanalizace" 22,0</t>
  </si>
  <si>
    <t>32</t>
  </si>
  <si>
    <t>812392121</t>
  </si>
  <si>
    <t>Montáž potrubí z trub TBH s integrovaným pryžovým těsněním otevřený výkop sklon do 20 % DN 400</t>
  </si>
  <si>
    <t>-1485401328</t>
  </si>
  <si>
    <t>Montáž potrubí z trub betonových hrdlových v otevřeném výkopu ve sklonu do 20 % s integrovaným pryžovým těsněním DN 400</t>
  </si>
  <si>
    <t>https://podminky.urs.cz/item/CS_URS_2024_01/812392121</t>
  </si>
  <si>
    <t>"propojení mezi šachtou Š1 a potrubím - viz. TZ D.1.2.1." 1,0</t>
  </si>
  <si>
    <t>33</t>
  </si>
  <si>
    <t>59223020</t>
  </si>
  <si>
    <t>trouba betonová hrdlová DN 300</t>
  </si>
  <si>
    <t>-1523988923</t>
  </si>
  <si>
    <t>34</t>
  </si>
  <si>
    <t>871313121</t>
  </si>
  <si>
    <t>Montáž kanalizačního potrubí hladkého plnostěnného SN 8 z PVC-U DN 160</t>
  </si>
  <si>
    <t>161341962</t>
  </si>
  <si>
    <t>Montáž kanalizačního potrubí z tvrdého PVC-U hladkého plnostěnného tuhost SN 8 DN 160</t>
  </si>
  <si>
    <t>https://podminky.urs.cz/item/CS_URS_2024_01/871313121</t>
  </si>
  <si>
    <t>"DN 110 - zakončení drenáže (revizní vstupy) - viz. TZ D.1.2.1. + D.1.2.2.8." 1,0+1,0</t>
  </si>
  <si>
    <t>"DN 110 - zaústění drenáže A do beton. potrubí - viz. TZ D.1.2.1. + D.1.2.2.6.+8." 0,5</t>
  </si>
  <si>
    <t>"DN 110 - zaústění drenáže B do UV2 - viz. D.1.2.2.10. + D.1.2.2.6." 1,2</t>
  </si>
  <si>
    <t>"DN 110 - zaústění dešťového svodu do UV3 - viz. D.1.2.2.10." 1,0+1,0</t>
  </si>
  <si>
    <t>"DN 110 - zaústění dešťového svodu do D1 - viz. D.1.2.2.5." 1,0</t>
  </si>
  <si>
    <t>"DN 160 - stoka D1 -  viz. D.1.2.2.3.+5." 7,5</t>
  </si>
  <si>
    <t>"DN 160 - stoka D2 -  viz. D.1.2.2.4.+5." 7,8</t>
  </si>
  <si>
    <t>35</t>
  </si>
  <si>
    <t>28611118</t>
  </si>
  <si>
    <t>trubka kanalizační PVC-U plnostěnná jednovrstvá DN 110x1000mm SN8</t>
  </si>
  <si>
    <t>-1812000898</t>
  </si>
  <si>
    <t>"zakončení drenáže (revizní vstupy)" 2,0*1,03</t>
  </si>
  <si>
    <t>"zaústění drenáže A do beton. potrubí" 0,5*1,03</t>
  </si>
  <si>
    <t>"zaústění drenáže B do UV2 - viz. D.1.2.2.10. + D.1.2.2.6." 1,2*1,03</t>
  </si>
  <si>
    <t>"zaústění dešťového svodu do UV3 - viz. D.1.2.2.10." 2,0*1,03</t>
  </si>
  <si>
    <t>"dešťový svod - viz. D.1.2.2.5." 1,0*1,03</t>
  </si>
  <si>
    <t>36</t>
  </si>
  <si>
    <t>28611166</t>
  </si>
  <si>
    <t>trubka kanalizační PVC-U plnostěnná jednovrstvá DN 160x5000mm SN8</t>
  </si>
  <si>
    <t>724553257</t>
  </si>
  <si>
    <t>"stoka D1 -  viz. D.1.2.2.3.+5." 7,5*1,03</t>
  </si>
  <si>
    <t>"stoka D2 -  viz. D.1.2.2.4.+5." 7,8*1,03</t>
  </si>
  <si>
    <t>37</t>
  </si>
  <si>
    <t>871353121</t>
  </si>
  <si>
    <t>Montáž kanalizačního potrubí hladkého plnostěnného SN 8 z PVC-U DN 200</t>
  </si>
  <si>
    <t>1016153442</t>
  </si>
  <si>
    <t>Montáž kanalizačního potrubí z tvrdého PVC-U hladkého plnostěnného tuhost SN 8 DN 200</t>
  </si>
  <si>
    <t>https://podminky.urs.cz/item/CS_URS_2024_01/871353121</t>
  </si>
  <si>
    <t>"stoka J1 -  viz. D.1.2.2.2.+5." 5,9</t>
  </si>
  <si>
    <t>"napojení uliční vpusti UV1 do Š1 - viz. D.1.2.2.10." 0,5</t>
  </si>
  <si>
    <t>"napojení uliční vpusti UV2 do stoky J1 - viz. D.1.2.2.10." 0,5</t>
  </si>
  <si>
    <t>38</t>
  </si>
  <si>
    <t>28611168</t>
  </si>
  <si>
    <t>trubka kanalizační PVC-U plnostěnná jednovrstvá DN 200x3000mm SN8</t>
  </si>
  <si>
    <t>-1766669919</t>
  </si>
  <si>
    <t>6,9*1,03</t>
  </si>
  <si>
    <t>39</t>
  </si>
  <si>
    <t>871363121</t>
  </si>
  <si>
    <t>Montáž kanalizačního potrubí hladkého plnostěnného SN 8 z PVC-U DN 250</t>
  </si>
  <si>
    <t>1421489735</t>
  </si>
  <si>
    <t>Montáž kanalizačního potrubí z tvrdého PVC-U hladkého plnostěnného tuhost SN 8 DN 250</t>
  </si>
  <si>
    <t>https://podminky.urs.cz/item/CS_URS_2024_01/871363121</t>
  </si>
  <si>
    <t>"stoka J1 -  viz. D.1.2.2.2.+5." 16,2</t>
  </si>
  <si>
    <t>40</t>
  </si>
  <si>
    <t>28611154</t>
  </si>
  <si>
    <t>trubka kanalizační PVC-U plnostěnná jednovrstvá DN 250x5000mm SN8</t>
  </si>
  <si>
    <t>806183488</t>
  </si>
  <si>
    <t>16,2*1,03</t>
  </si>
  <si>
    <t>41</t>
  </si>
  <si>
    <t>871365811</t>
  </si>
  <si>
    <t>Bourání stávajícího potrubí z PVC nebo PP DN přes 150 do 250</t>
  </si>
  <si>
    <t>-1523491825</t>
  </si>
  <si>
    <t>Bourání stávajícího potrubí z PVC nebo polypropylenu PP v otevřeném výkopu DN přes 150 do 250</t>
  </si>
  <si>
    <t>https://podminky.urs.cz/item/CS_URS_2024_01/871365811</t>
  </si>
  <si>
    <t>"stávající kanalizace" 15,0</t>
  </si>
  <si>
    <t>42</t>
  </si>
  <si>
    <t>877260310</t>
  </si>
  <si>
    <t>Montáž kolen na kanalizačním potrubí z PP nebo tvrdého PVC trub hladkých plnostěnných DN 100</t>
  </si>
  <si>
    <t>107956657</t>
  </si>
  <si>
    <t>Montáž tvarovek na kanalizačním plastovém potrubí z PP nebo PVC-U hladkého plnostěnného kolen, víček nebo hrdlových uzávěrů DN 100</t>
  </si>
  <si>
    <t>https://podminky.urs.cz/item/CS_URS_2024_01/877260310</t>
  </si>
  <si>
    <t>"víčka (zakončení drenáže) - viz. TZ D.1.2.1. + D.1.2.2.8." 1+1</t>
  </si>
  <si>
    <t>"kolena (zakončení drenáže) - viz. TZ D.1.2.1. + D.1.2.2.8." 2+2</t>
  </si>
  <si>
    <t>"kolena (zaústění dešťového svodu do D1) - viz. TZ D.1.2.1. + D.1.2.2.5." 2</t>
  </si>
  <si>
    <t>"kolena (zaústění dešťového svodu do UV3) - viz. D.1.2.2.10." 2</t>
  </si>
  <si>
    <t>43</t>
  </si>
  <si>
    <t>28611718</t>
  </si>
  <si>
    <t>víčko kanalizace plastové KG DN 110</t>
  </si>
  <si>
    <t>1849653878</t>
  </si>
  <si>
    <t>44</t>
  </si>
  <si>
    <t>28611351</t>
  </si>
  <si>
    <t>koleno kanalizační PVC KG 110x45°</t>
  </si>
  <si>
    <t>1676143024</t>
  </si>
  <si>
    <t>4+2+2</t>
  </si>
  <si>
    <t>45</t>
  </si>
  <si>
    <t>877260320</t>
  </si>
  <si>
    <t>Montáž odboček na kanalizačním potrubí z PP nebo tvrdého PVC trub hladkých plnostěnných DN 100</t>
  </si>
  <si>
    <t>1515564268</t>
  </si>
  <si>
    <t>Montáž tvarovek na kanalizačním plastovém potrubí z PP nebo PVC-U hladkého plnostěnného odboček DN 100</t>
  </si>
  <si>
    <t>https://podminky.urs.cz/item/CS_URS_2024_01/877260320</t>
  </si>
  <si>
    <t>"zaústění drenáže A do beton. potrubí - viz. TZ D.1.2.1. + D.1.2.2.6.+8." 1</t>
  </si>
  <si>
    <t>"zaústění drenáže B přes UV2 do J1 - viz. D.1.2.2.10. + D.1.2.2.6." 1</t>
  </si>
  <si>
    <t>46</t>
  </si>
  <si>
    <t>PPL.KGEA1001008</t>
  </si>
  <si>
    <t>KG odbočka 87° DN100x100 tvarovka pro hladké PVC potrubí</t>
  </si>
  <si>
    <t>974380878</t>
  </si>
  <si>
    <t>47</t>
  </si>
  <si>
    <t>877260341</t>
  </si>
  <si>
    <t>Montáž lapačů střešních splavenin na kanalizačním potrubí z PP nebo tvrdého PVC trub hladkých plnostěnných DN 100</t>
  </si>
  <si>
    <t>619366291</t>
  </si>
  <si>
    <t>Montáž tvarovek na kanalizačním plastovém potrubí z PP nebo PVC-U hladkého plnostěnného lapačů střešních splavenin DN 100</t>
  </si>
  <si>
    <t>https://podminky.urs.cz/item/CS_URS_2024_01/877260341</t>
  </si>
  <si>
    <t>"zaústění dešťového svodu do UV3 - viz. D.1.2.2.10." 1</t>
  </si>
  <si>
    <t>48</t>
  </si>
  <si>
    <t>1211100604</t>
  </si>
  <si>
    <t>Lapač střešních splavenin spodní DN 100 - černá</t>
  </si>
  <si>
    <t>-315598253</t>
  </si>
  <si>
    <t>49</t>
  </si>
  <si>
    <t>877310330</t>
  </si>
  <si>
    <t>Montáž spojek na kanalizačním potrubí z PP nebo tvrdého PVC trub hladkých plnostěnných DN 150</t>
  </si>
  <si>
    <t>1282519257</t>
  </si>
  <si>
    <t>Montáž tvarovek na kanalizačním plastovém potrubí z PP nebo PVC-U hladkého plnostěnného spojek nebo redukcí DN 150</t>
  </si>
  <si>
    <t>https://podminky.urs.cz/item/CS_URS_2024_01/877310330</t>
  </si>
  <si>
    <t>"zaústění dešťového svodu do D1 - viz. D.1.2.2.3.+5." 1</t>
  </si>
  <si>
    <t>50</t>
  </si>
  <si>
    <t>28611504</t>
  </si>
  <si>
    <t>redukce kanalizační PVC 160/110</t>
  </si>
  <si>
    <t>-911414350</t>
  </si>
  <si>
    <t>51</t>
  </si>
  <si>
    <t>877350310</t>
  </si>
  <si>
    <t>Montáž kolen na kanalizačním potrubí z PP nebo tvrdého PVC trub hladkých plnostěnných DN 200</t>
  </si>
  <si>
    <t>1505753642</t>
  </si>
  <si>
    <t>Montáž tvarovek na kanalizačním plastovém potrubí z PP nebo PVC-U hladkého plnostěnného kolen, víček nebo hrdlových uzávěrů DN 200</t>
  </si>
  <si>
    <t>https://podminky.urs.cz/item/CS_URS_2024_01/877350310</t>
  </si>
  <si>
    <t>"napojení uliční vpusti UV2 do stoky J1 - viz. D.1.2.2.10." 2</t>
  </si>
  <si>
    <t>52</t>
  </si>
  <si>
    <t>28611368</t>
  </si>
  <si>
    <t>koleno kanalizační PVC KG 200x87°</t>
  </si>
  <si>
    <t>948920417</t>
  </si>
  <si>
    <t>53</t>
  </si>
  <si>
    <t>877350320</t>
  </si>
  <si>
    <t>Montáž odboček na kanalizačním potrubí z PP nebo tvrdého PVC trub hladkých plnostěnných DN 200</t>
  </si>
  <si>
    <t>1102200666</t>
  </si>
  <si>
    <t>Montáž tvarovek na kanalizačním plastovém potrubí z PP nebo PVC-U hladkého plnostěnného odboček DN 200</t>
  </si>
  <si>
    <t>https://podminky.urs.cz/item/CS_URS_2024_01/877350320</t>
  </si>
  <si>
    <t>"napojení uliční vpusti UV2 do stoky J1 - viz. D.1.2.2.10." 1</t>
  </si>
  <si>
    <t>54</t>
  </si>
  <si>
    <t>PPL.KGEA2001008</t>
  </si>
  <si>
    <t>KG odbočka 87° DN200x100 tvarovka pro hladké PVC potrubí</t>
  </si>
  <si>
    <t>-112176416</t>
  </si>
  <si>
    <t>55</t>
  </si>
  <si>
    <t>877360320</t>
  </si>
  <si>
    <t>Montáž odboček na kanalizačním potrubí z PP nebo tvrdého PVC trub hladkých plnostěnných DN 250</t>
  </si>
  <si>
    <t>-522555796</t>
  </si>
  <si>
    <t>Montáž tvarovek na kanalizačním plastovém potrubí z PP nebo PVC-U hladkého plnostěnného odboček DN 250</t>
  </si>
  <si>
    <t>https://podminky.urs.cz/item/CS_URS_2024_01/877360320</t>
  </si>
  <si>
    <t>"viz. D.1.2.2.5." 2</t>
  </si>
  <si>
    <t>56</t>
  </si>
  <si>
    <t>PPL.KGEA2502004</t>
  </si>
  <si>
    <t>KG odbočka 45° DN250x200 tvarovka pro hladké PVC potrubí</t>
  </si>
  <si>
    <t>448351209</t>
  </si>
  <si>
    <t>57</t>
  </si>
  <si>
    <t>890111852</t>
  </si>
  <si>
    <t>Bourání šachet ze zdiva cihelného strojně obestavěného prostoru do 1,5 m3</t>
  </si>
  <si>
    <t>38431084</t>
  </si>
  <si>
    <t>Bourání šachet a jímek strojně velikosti obestavěného prostoru do 1,5 m3 ze zdiva cihelného</t>
  </si>
  <si>
    <t>https://podminky.urs.cz/item/CS_URS_2024_01/890111852</t>
  </si>
  <si>
    <t>"stěny šachet - viz. D.1.2.2.5." 3,2</t>
  </si>
  <si>
    <t>58</t>
  </si>
  <si>
    <t>890411851</t>
  </si>
  <si>
    <t>Bourání šachet z prefabrikovaných skruží strojně obestavěného prostoru do 1,5 m3</t>
  </si>
  <si>
    <t>-961471264</t>
  </si>
  <si>
    <t>Bourání šachet a jímek strojně velikosti obestavěného prostoru do 1,5 m3 z prefabrikovaných skruží</t>
  </si>
  <si>
    <t>https://podminky.urs.cz/item/CS_URS_2024_01/890411851</t>
  </si>
  <si>
    <t>"septik + zákrytová deska + dno šachet - viz. D.1.2.2.5." 1,0+0,4+1,0</t>
  </si>
  <si>
    <t>59</t>
  </si>
  <si>
    <t>894411121</t>
  </si>
  <si>
    <t>Zřízení šachet kanalizačních z betonových dílců na potrubí DN přes 200 do 300 dno beton tř. C 25/30</t>
  </si>
  <si>
    <t>832550201</t>
  </si>
  <si>
    <t>Zřízení šachet kanalizačních z betonových dílců výšky vstupu do 1,50 m s obložením dna betonem tř. C 25/30, na potrubí DN přes 200 do 300</t>
  </si>
  <si>
    <t>https://podminky.urs.cz/item/CS_URS_2024_01/894411121</t>
  </si>
  <si>
    <t>"revizní šachta - viz. D.1.2.2.9." 1</t>
  </si>
  <si>
    <t>60</t>
  </si>
  <si>
    <t>59224352-R</t>
  </si>
  <si>
    <t>dno betonové šachty kanalizační jednolité 100x63x15cm</t>
  </si>
  <si>
    <t>73459002</t>
  </si>
  <si>
    <t>61</t>
  </si>
  <si>
    <t>59224067</t>
  </si>
  <si>
    <t>skruž betonová DN 1000x500 100x50x12cm</t>
  </si>
  <si>
    <t>-1549461990</t>
  </si>
  <si>
    <t>62</t>
  </si>
  <si>
    <t>59224315</t>
  </si>
  <si>
    <t>deska betonová zákrytová pro kruhové šachty 100/62,5x16,5cm</t>
  </si>
  <si>
    <t>30897575</t>
  </si>
  <si>
    <t>63</t>
  </si>
  <si>
    <t>59224187</t>
  </si>
  <si>
    <t>prstenec šachtový vyrovnávací betonový 625x120x100mm</t>
  </si>
  <si>
    <t>1988285858</t>
  </si>
  <si>
    <t>64</t>
  </si>
  <si>
    <t>59224185</t>
  </si>
  <si>
    <t>prstenec šachtový vyrovnávací betonový 625x120x60mm</t>
  </si>
  <si>
    <t>393417795</t>
  </si>
  <si>
    <t>65</t>
  </si>
  <si>
    <t>59224348</t>
  </si>
  <si>
    <t>těsnění elastomerové pro spojení šachetních dílů DN 1000</t>
  </si>
  <si>
    <t>-987959872</t>
  </si>
  <si>
    <t>66</t>
  </si>
  <si>
    <t>894812321</t>
  </si>
  <si>
    <t>Revizní a čistící šachta z PP typ DN 600/250 šachtové dno průtočné</t>
  </si>
  <si>
    <t>831951519</t>
  </si>
  <si>
    <t>Revizní a čistící šachta z polypropylenu PP pro hladké trouby DN 600 šachtové dno (DN šachty / DN trubního vedení) DN 600/250 průtočné</t>
  </si>
  <si>
    <t>https://podminky.urs.cz/item/CS_URS_2024_01/894812321</t>
  </si>
  <si>
    <t>Poznámka k položce:_x000D_
 V cenách jsou započteny náklady na:_x000D_
a) vyrovnávací násypnou vrstvu ze štěrkopísku tl. 100 mm_x000D_
b) napojení stávajícího kanalizačního potrubí</t>
  </si>
  <si>
    <t>"šachta Š3 - viz. D.1.2.2.9." 1</t>
  </si>
  <si>
    <t>67</t>
  </si>
  <si>
    <t>894812324</t>
  </si>
  <si>
    <t>Revizní a čistící šachta z PP typ DN 600/250 šachtové dno s přítokem tvaru X</t>
  </si>
  <si>
    <t>1158296155</t>
  </si>
  <si>
    <t>Revizní a čistící šachta z polypropylenu PP pro hladké trouby DN 600 šachtové dno (DN šachty / DN trubního vedení) DN 600/250 sběrné tvaru X</t>
  </si>
  <si>
    <t>https://podminky.urs.cz/item/CS_URS_2024_01/894812324</t>
  </si>
  <si>
    <t>Poznámka k položce:_x000D_
V cenách jsou započteny náklady na:_x000D_
a) vyrovnávací násypnou vrstvu ze štěrkopísku tl. 100 mm_x000D_
b) napojení stávajícího kanalizačního potrubí</t>
  </si>
  <si>
    <t>"šachta Š2 - viz. D.1.2.2.9." 1</t>
  </si>
  <si>
    <t>68</t>
  </si>
  <si>
    <t>894812331</t>
  </si>
  <si>
    <t>Revizní a čistící šachta z PP DN 600 šachtová roura korugovaná světlé hloubky 1000 mm</t>
  </si>
  <si>
    <t>704276865</t>
  </si>
  <si>
    <t>Revizní a čistící šachta z polypropylenu PP pro hladké trouby DN 600 roura šachtová korugovaná, světlé hloubky 1 000 mm</t>
  </si>
  <si>
    <t>https://podminky.urs.cz/item/CS_URS_2024_01/894812331</t>
  </si>
  <si>
    <t>"šachtu Š2 + Š3 - viz. D.1.2.2.9." 1+1</t>
  </si>
  <si>
    <t>69</t>
  </si>
  <si>
    <t>894812339</t>
  </si>
  <si>
    <t>Příplatek k rourám revizní a čistící šachty z PP DN 600 za uříznutí šachtové roury</t>
  </si>
  <si>
    <t>-1444702189</t>
  </si>
  <si>
    <t>Revizní a čistící šachta z polypropylenu PP pro hladké trouby DN 600 Příplatek k cenám 2331 - 2334 za uříznutí šachtové roury</t>
  </si>
  <si>
    <t>https://podminky.urs.cz/item/CS_URS_2024_01/894812339</t>
  </si>
  <si>
    <t>70</t>
  </si>
  <si>
    <t>894812356</t>
  </si>
  <si>
    <t>Revizní a čistící šachta z PP DN 600 poklop litinový pro třídu zatížení B125 s betonovým prstencem</t>
  </si>
  <si>
    <t>-365375232</t>
  </si>
  <si>
    <t>Revizní a čistící šachta z polypropylenu PP pro hladké trouby DN 600 poklop (mříž) litinový pro třídu zatížení B125 s betonovým prstencem</t>
  </si>
  <si>
    <t>https://podminky.urs.cz/item/CS_URS_2024_01/894812356</t>
  </si>
  <si>
    <t>71</t>
  </si>
  <si>
    <t>895941301</t>
  </si>
  <si>
    <t>Osazení vpusti uliční DN 450 z betonových dílců dno s výtokem</t>
  </si>
  <si>
    <t>-676514020</t>
  </si>
  <si>
    <t>Osazení vpusti uliční z betonových dílců DN 450 dno s výtokem</t>
  </si>
  <si>
    <t>https://podminky.urs.cz/item/CS_URS_2024_01/895941301</t>
  </si>
  <si>
    <t>72</t>
  </si>
  <si>
    <t>59224498-R</t>
  </si>
  <si>
    <t>vpusť uliční DN 450 vysoké kalové dno se spodním výtokem 200mm 450/940x50mm</t>
  </si>
  <si>
    <t>1392425991</t>
  </si>
  <si>
    <t>73</t>
  </si>
  <si>
    <t>895941313</t>
  </si>
  <si>
    <t>Osazení vpusti uliční DN 450 z betonových dílců skruž horní 295 mm</t>
  </si>
  <si>
    <t>1384020689</t>
  </si>
  <si>
    <t>Osazení vpusti uliční z betonových dílců DN 450 skruž horní 295 mm</t>
  </si>
  <si>
    <t>https://podminky.urs.cz/item/CS_URS_2024_01/895941313</t>
  </si>
  <si>
    <t>"uliční vpusť UV3- viz. D.1.2.2.10." 1</t>
  </si>
  <si>
    <t>74</t>
  </si>
  <si>
    <t>59223857</t>
  </si>
  <si>
    <t>skruž betonová horní pro uliční vpusť 450x295x50mm</t>
  </si>
  <si>
    <t>-764878479</t>
  </si>
  <si>
    <t>75</t>
  </si>
  <si>
    <t>899102211</t>
  </si>
  <si>
    <t>Demontáž poklopů litinových nebo ocelových včetně rámů hmotnosti přes 50 do 100 kg</t>
  </si>
  <si>
    <t>1638004568</t>
  </si>
  <si>
    <t>Demontáž poklopů litinových a ocelových včetně rámů, hmotnosti jednotlivě přes 50 do 100 Kg</t>
  </si>
  <si>
    <t>https://podminky.urs.cz/item/CS_URS_2024_01/899102211</t>
  </si>
  <si>
    <t>"poklopy bouraných šachet - viz. D.1.2.2.5." 2</t>
  </si>
  <si>
    <t>76</t>
  </si>
  <si>
    <t>899104112</t>
  </si>
  <si>
    <t>Osazení poklopů litinových, ocelových nebo železobetonových včetně rámů pro třídu zatížení D400, E600</t>
  </si>
  <si>
    <t>-1829713263</t>
  </si>
  <si>
    <t>https://podminky.urs.cz/item/CS_URS_2024_01/899104112</t>
  </si>
  <si>
    <t>77</t>
  </si>
  <si>
    <t>55241003</t>
  </si>
  <si>
    <t>poklop kanalizační betonový, litinový rám 160mm, D400 bez odvětrání</t>
  </si>
  <si>
    <t>47943352</t>
  </si>
  <si>
    <t>78</t>
  </si>
  <si>
    <t>899202211</t>
  </si>
  <si>
    <t>Demontáž mříží litinových včetně rámů hmotnosti přes 50 do 100 kg</t>
  </si>
  <si>
    <t>1708662850</t>
  </si>
  <si>
    <t>Demontáž mříží litinových včetně rámů, hmotnosti jednotlivě přes 50 do 100 Kg</t>
  </si>
  <si>
    <t>https://podminky.urs.cz/item/CS_URS_2024_01/899202211</t>
  </si>
  <si>
    <t>"mříže bouraných šachet - viz. D.1.2.2.5." 3</t>
  </si>
  <si>
    <t>79</t>
  </si>
  <si>
    <t>899203112</t>
  </si>
  <si>
    <t>Osazení mříží litinových včetně rámů a košů na bahno pro třídu zatížení B125, C250</t>
  </si>
  <si>
    <t>-798458072</t>
  </si>
  <si>
    <t>https://podminky.urs.cz/item/CS_URS_2024_01/899203112</t>
  </si>
  <si>
    <t>80</t>
  </si>
  <si>
    <t>59224480</t>
  </si>
  <si>
    <t>mříž vtoková s rámem pro uliční vpusť 500x500, zatížení 25 tun</t>
  </si>
  <si>
    <t>-107271730</t>
  </si>
  <si>
    <t>81</t>
  </si>
  <si>
    <t>59223871</t>
  </si>
  <si>
    <t>koš vysoký pro uliční vpusti žárově Pz plech pro rám 500/500mm</t>
  </si>
  <si>
    <t>1404047452</t>
  </si>
  <si>
    <t>82</t>
  </si>
  <si>
    <t>899999024-R</t>
  </si>
  <si>
    <t>Napojení kanalizace do šachty Š2 a Š3</t>
  </si>
  <si>
    <t>836433439</t>
  </si>
  <si>
    <t>Poznámka k položce:_x000D_
Cena zahrnuje tvarovky, které budou upřesněny až po odhalení skutečné hloubky kanalizace._x000D_
Š2 - zaústění stávající splaškové kanalizace PVC DN 110 a stoky D2 PVC DN 160_x000D_
Š3 - zaústění UV3 pomocí PVC DN 200 a stávající splaškové kanalizace Lt DN 80 vč. výřezu</t>
  </si>
  <si>
    <t>"šachtu Š2 + Š3 - viz. D.1.2.2.9." 2+2</t>
  </si>
  <si>
    <t>83</t>
  </si>
  <si>
    <t>899999025-R</t>
  </si>
  <si>
    <t>Napojení trubky beton DN 200 od dešťového svodu do šachty Š1</t>
  </si>
  <si>
    <t>827545986</t>
  </si>
  <si>
    <t>Poznámka k položce:_x000D_
Cena zahrnuje náhradu za 1 m betonové trubky DN 200 a případné tvarovky.</t>
  </si>
  <si>
    <t>"viz. TZ D.1.2.1." 1</t>
  </si>
  <si>
    <t>84</t>
  </si>
  <si>
    <t>899999026-R</t>
  </si>
  <si>
    <t>Napojení trubky PVC DN 110 od dešťového svodu do šachty Š1</t>
  </si>
  <si>
    <t>-344098166</t>
  </si>
  <si>
    <t>Poznámka k položce:_x000D_
Cena zahrnuje 1 m PVC trubky a tvarovky.Bude upřesněno na místě.</t>
  </si>
  <si>
    <t>Ostatní konstrukce a práce, bourání</t>
  </si>
  <si>
    <t>85</t>
  </si>
  <si>
    <t>916131213</t>
  </si>
  <si>
    <t>Osazení silničního obrubníku betonového stojatého s boční opěrou do lože z betonu prostého</t>
  </si>
  <si>
    <t>-894323627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</si>
  <si>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</si>
  <si>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</si>
  <si>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"zpevněná plocha - viz. D.1.2.2.8." 19,0</t>
  </si>
  <si>
    <t>86</t>
  </si>
  <si>
    <t>59217031</t>
  </si>
  <si>
    <t>obrubník silniční betonový 1000x150x250mm</t>
  </si>
  <si>
    <t>-1478921967</t>
  </si>
  <si>
    <t>19*1,02 'Přepočtené koeficientem množství</t>
  </si>
  <si>
    <t>87</t>
  </si>
  <si>
    <t>916991121</t>
  </si>
  <si>
    <t>Lože pod obrubníky, krajníky nebo obruby z dlažebních kostek z betonu prostého</t>
  </si>
  <si>
    <t>918268337</t>
  </si>
  <si>
    <t>https://podminky.urs.cz/item/CS_URS_2024_01/916991121</t>
  </si>
  <si>
    <t>Poznámka k položce:_x000D_
C 16/20</t>
  </si>
  <si>
    <t>"lože nad 100 mm - viz. D.1.2.2.8." 19,0*0,45*0,05</t>
  </si>
  <si>
    <t>88</t>
  </si>
  <si>
    <t>952999001-R</t>
  </si>
  <si>
    <t>Odčerpání septiku vč. odvozu splašků na ČOV</t>
  </si>
  <si>
    <t>soubor</t>
  </si>
  <si>
    <t>-1261391834</t>
  </si>
  <si>
    <t>89</t>
  </si>
  <si>
    <t>966008221</t>
  </si>
  <si>
    <t>Bourání betonového nebo polymerbetonového odvodňovacího žlabu š do 200 mm</t>
  </si>
  <si>
    <t>438291498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</si>
  <si>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</si>
  <si>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https://podminky.urs.cz/item/CS_URS_2024_01/966008221</t>
  </si>
  <si>
    <t>"svodné žlábky" 27,0</t>
  </si>
  <si>
    <t>90</t>
  </si>
  <si>
    <t>966999003-R</t>
  </si>
  <si>
    <t>Odstranění tlumících prvků v septiku vč. likvidace</t>
  </si>
  <si>
    <t>ks</t>
  </si>
  <si>
    <t>591175471</t>
  </si>
  <si>
    <t>91</t>
  </si>
  <si>
    <t>971042231</t>
  </si>
  <si>
    <t>Vybourání otvorů v betonových příčkách a zdech pl do 0,0225 m2 tl do 150 mm</t>
  </si>
  <si>
    <t>-482204329</t>
  </si>
  <si>
    <t>Vybourání otvorů v betonových příčkách a zdech základových nebo nadzákladových plochy do 0,0225 m2, tl. do 150 mm</t>
  </si>
  <si>
    <t>https://podminky.urs.cz/item/CS_URS_2024_01/971042231</t>
  </si>
  <si>
    <t>"zaústění drenáže A do beton. potrubí - viz. TZ D.1.2.1. + D.1.2.2.6." 1</t>
  </si>
  <si>
    <t>92</t>
  </si>
  <si>
    <t>971042331</t>
  </si>
  <si>
    <t>Vybourání otvorů v betonových příčkách a zdech pl do 0,09 m2 tl do 150 mm</t>
  </si>
  <si>
    <t>-2144369841</t>
  </si>
  <si>
    <t>Vybourání otvorů v betonových příčkách a zdech základových nebo nadzákladových plochy do 0,09 m2, tl. do 150 mm</t>
  </si>
  <si>
    <t>https://podminky.urs.cz/item/CS_URS_2024_01/971042331</t>
  </si>
  <si>
    <t>"napojení uliční vpusti UV1 do Š1 - viz. D.1.2.2.10." 1</t>
  </si>
  <si>
    <t>"napojení trubky bet. DN 200 od dešťového svodu do Š1 - viz. TZ D.1.2.1." 1</t>
  </si>
  <si>
    <t>997</t>
  </si>
  <si>
    <t>Přesun sutě</t>
  </si>
  <si>
    <t>93</t>
  </si>
  <si>
    <t>997013501</t>
  </si>
  <si>
    <t>Odvoz suti a vybouraných hmot na skládku nebo meziskládku do 1 km se složením</t>
  </si>
  <si>
    <t>-1929220713</t>
  </si>
  <si>
    <t>Odvoz suti a vybouraných hmot na skládku nebo meziskládku se složením, na vzdálenost do 1 km</t>
  </si>
  <si>
    <t>https://podminky.urs.cz/item/CS_URS_2024_01/997013501</t>
  </si>
  <si>
    <t>"trubky beton" 3,960</t>
  </si>
  <si>
    <t>"trubky plast" 0,225</t>
  </si>
  <si>
    <t>"šachty z cihel" 4,992</t>
  </si>
  <si>
    <t>"septik + zákrytová deska + dno šachet" 4,608</t>
  </si>
  <si>
    <t>"poklopy a mříže ocel" 0,200+0,300</t>
  </si>
  <si>
    <t>"svodné žlábky" 24,300</t>
  </si>
  <si>
    <t>94</t>
  </si>
  <si>
    <t>997013509</t>
  </si>
  <si>
    <t>Příplatek k odvozu suti a vybouraných hmot na skládku ZKD 1 km přes 1 km</t>
  </si>
  <si>
    <t>-1161375283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</si>
  <si>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</si>
  <si>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</si>
  <si>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"trubky beton" 19*3,960</t>
  </si>
  <si>
    <t>"trubky plast" 19*0,225</t>
  </si>
  <si>
    <t>"šachty z cihel" 19*4,992</t>
  </si>
  <si>
    <t>"septik + zákrytová deska + dno šachet" 19*4,608</t>
  </si>
  <si>
    <t>"poklopy a mříže ocel" 3*0,500</t>
  </si>
  <si>
    <t>95</t>
  </si>
  <si>
    <t>997013601</t>
  </si>
  <si>
    <t>Poplatek za uložení na skládce (skládkovné) stavebního odpadu betonového kód odpadu 17 01 01</t>
  </si>
  <si>
    <t>1699434971</t>
  </si>
  <si>
    <t>Poplatek za uložení stavebního odpadu na skládce (skládkovné) z prostého betonu zatříděného do Katalogu odpadů pod kódem 17 01 01</t>
  </si>
  <si>
    <t>https://podminky.urs.cz/item/CS_URS_2024_01/997013601</t>
  </si>
  <si>
    <t>"přebytek dlažby" 6,136</t>
  </si>
  <si>
    <t>96</t>
  </si>
  <si>
    <t>997013602</t>
  </si>
  <si>
    <t>Poplatek za uložení na skládce (skládkovné) stavebního odpadu železobetonového kód odpadu 17 01 01</t>
  </si>
  <si>
    <t>1804970963</t>
  </si>
  <si>
    <t>Poplatek za uložení stavebního odpadu na skládce (skládkovné) z armovaného betonu zatříděného do Katalogu odpadů pod kódem 17 01 01</t>
  </si>
  <si>
    <t>https://podminky.urs.cz/item/CS_URS_2024_01/997013602</t>
  </si>
  <si>
    <t>97</t>
  </si>
  <si>
    <t>997013603</t>
  </si>
  <si>
    <t>Poplatek za uložení na skládce (skládkovné) stavebního odpadu cihelného kód odpadu 17 01 02</t>
  </si>
  <si>
    <t>-1428209279</t>
  </si>
  <si>
    <t>Poplatek za uložení stavebního odpadu na skládce (skládkovné) cihelného zatříděného do Katalogu odpadů pod kódem 17 01 02</t>
  </si>
  <si>
    <t>https://podminky.urs.cz/item/CS_URS_2024_01/997013603</t>
  </si>
  <si>
    <t>98</t>
  </si>
  <si>
    <t>997013813</t>
  </si>
  <si>
    <t>Poplatek za uložení na skládce (skládkovné) stavebního odpadu z plastických hmot kód odpadu 17 02 03</t>
  </si>
  <si>
    <t>-1699016771</t>
  </si>
  <si>
    <t>Poplatek za uložení stavebního odpadu na skládce (skládkovné) z plastických hmot zatříděného do Katalogu odpadů pod kódem 17 02 03</t>
  </si>
  <si>
    <t>https://podminky.urs.cz/item/CS_URS_2024_01/997013813</t>
  </si>
  <si>
    <t>99</t>
  </si>
  <si>
    <t>997221561</t>
  </si>
  <si>
    <t>Vodorovná doprava suti z kusových materiálů do 1 km</t>
  </si>
  <si>
    <t>-818175321</t>
  </si>
  <si>
    <t>Vodorovná doprava suti bez naložení, ale se složením a s hrubým urovnáním z kusových materiálů, na vzdálenost do 1 km</t>
  </si>
  <si>
    <t>https://podminky.urs.cz/item/CS_URS_2024_01/997221561</t>
  </si>
  <si>
    <t>"přebytek dlažby" (91,5-70,7)*0,295</t>
  </si>
  <si>
    <t>100</t>
  </si>
  <si>
    <t>997221569</t>
  </si>
  <si>
    <t>Příplatek ZKD 1 km u vodorovné dopravy suti z kusových materiálů</t>
  </si>
  <si>
    <t>658639485</t>
  </si>
  <si>
    <t>Vodorovná doprava suti bez naložení, ale se složením a s hrubým urovnáním Příplatek k ceně za každý další započatý 1 km přes 1 km</t>
  </si>
  <si>
    <t>https://podminky.urs.cz/item/CS_URS_2024_01/997221569</t>
  </si>
  <si>
    <t>"přebytek dlažby" 19*6,136</t>
  </si>
  <si>
    <t>101</t>
  </si>
  <si>
    <t>997221611</t>
  </si>
  <si>
    <t>Nakládání suti na dopravní prostředky pro vodorovnou dopravu</t>
  </si>
  <si>
    <t>-1897868319</t>
  </si>
  <si>
    <t>Nakládání na dopravní prostředky pro vodorovnou dopravu suti</t>
  </si>
  <si>
    <t>https://podminky.urs.cz/item/CS_URS_2024_01/997221611</t>
  </si>
  <si>
    <t>998</t>
  </si>
  <si>
    <t>Přesun hmot</t>
  </si>
  <si>
    <t>102</t>
  </si>
  <si>
    <t>998276101</t>
  </si>
  <si>
    <t>Přesun hmot pro trubní vedení z trub z plastických hmot otevřený výkop</t>
  </si>
  <si>
    <t>-1754633021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</si>
  <si>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</si>
  <si>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</si>
  <si>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139,565-72,233</t>
  </si>
  <si>
    <t>103</t>
  </si>
  <si>
    <t>998999001-R</t>
  </si>
  <si>
    <t>Přesun hmot pro kamenivo</t>
  </si>
  <si>
    <t>742641293</t>
  </si>
  <si>
    <t>21,420+43,136+7,677</t>
  </si>
  <si>
    <t>PSV</t>
  </si>
  <si>
    <t>Práce a dodávky PSV</t>
  </si>
  <si>
    <t>711</t>
  </si>
  <si>
    <t>Izolace proti vodě, vlhkosti a plynům</t>
  </si>
  <si>
    <t>104</t>
  </si>
  <si>
    <t>711491176</t>
  </si>
  <si>
    <t>Připevnění doplňků izolace proti vodě ukončovací lištou</t>
  </si>
  <si>
    <t>1629261280</t>
  </si>
  <si>
    <t>Provedení doplňků izolace proti vodě textilií připevnění izolace ukončovací lištou</t>
  </si>
  <si>
    <t>https://podminky.urs.cz/item/CS_URS_2024_01/711491176</t>
  </si>
  <si>
    <t>"viz. D.1.2.2.8." 8,5</t>
  </si>
  <si>
    <t>105</t>
  </si>
  <si>
    <t>28323018</t>
  </si>
  <si>
    <t>lišta ukončovací pro drenážní fólie profilované tl 20mm</t>
  </si>
  <si>
    <t>508569478</t>
  </si>
  <si>
    <t>8,5*1,02</t>
  </si>
  <si>
    <t>106</t>
  </si>
  <si>
    <t>711491571</t>
  </si>
  <si>
    <t>Provedení izolace proti vodě volně položenou pojistně hydroizolační fólií na svislé ploše</t>
  </si>
  <si>
    <t>1108095590</t>
  </si>
  <si>
    <t>Provedení pojistné izolace proti vodě fólií položenou volně s přelepením spojů na ploše svislé S</t>
  </si>
  <si>
    <t>https://podminky.urs.cz/item/CS_URS_2024_01/711491571</t>
  </si>
  <si>
    <t>Poznámka k položce:_x000D_
V cenách je započten i náklad na oboustranně lepící pásku.</t>
  </si>
  <si>
    <t>"zpevněná plocha - viz. D.1.2.2.8." 8,5*1,6</t>
  </si>
  <si>
    <t>107</t>
  </si>
  <si>
    <t>28355310-R</t>
  </si>
  <si>
    <t>Drenážní fólie sendvičová</t>
  </si>
  <si>
    <t>-1336199233</t>
  </si>
  <si>
    <t>Poznámka k položce:_x000D_
- s kluznou fólií a agregovanou geotextilií</t>
  </si>
  <si>
    <t>13,6*1,1</t>
  </si>
  <si>
    <t>108</t>
  </si>
  <si>
    <t>998711101</t>
  </si>
  <si>
    <t>Přesun hmot tonážní pro izolace proti vodě, vlhkosti a plynům v objektech v do 6 m</t>
  </si>
  <si>
    <t>-1458067690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</si>
  <si>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</si>
  <si>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</si>
  <si>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SO-02 - Kanalizace část B</t>
  </si>
  <si>
    <t>113106121</t>
  </si>
  <si>
    <t>Rozebrání dlažeb z betonových nebo kamenných dlaždic komunikací pro pěší ručně</t>
  </si>
  <si>
    <t>-245272931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</si>
  <si>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</si>
  <si>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https://podminky.urs.cz/item/CS_URS_2024_01/113106121</t>
  </si>
  <si>
    <t>"zpevněná plocha - viz. D.1.2.3.7." 19,8</t>
  </si>
  <si>
    <t>"stoky - viz. D.1.2.3.4." 46,0</t>
  </si>
  <si>
    <t>-1596414349</t>
  </si>
  <si>
    <t>"křížení drenáže a potrubí od dešťového svodu" 2*1,3+5,5</t>
  </si>
  <si>
    <t>"křížení drenáže a splaškové kanalizace - viz. D.1.2.3.5." 1,5</t>
  </si>
  <si>
    <t>"křížení stoky D3 a splaškové kanalizace - viz. D.1.2.3.1." 1,5</t>
  </si>
  <si>
    <t>"křížení stoky J2 a splaškové kanalizace - viz. D.1.2.3.1." 1,0</t>
  </si>
  <si>
    <t>121151103</t>
  </si>
  <si>
    <t>Sejmutí ornice plochy do 100 m2 tl vrstvy do 200 mm strojně</t>
  </si>
  <si>
    <t>-938574778</t>
  </si>
  <si>
    <t>Sejmutí ornice strojně při souvislé ploše do 100 m2, tl. vrstvy do 200 mm</t>
  </si>
  <si>
    <t>https://podminky.urs.cz/item/CS_URS_2024_01/121151103</t>
  </si>
  <si>
    <t>"stoka J2 -  viz. D.1.2.3.2. + D.1.2.3.4." 10,0*2,2</t>
  </si>
  <si>
    <t>"uliční vpusť UV4 - viz. D.1.2.3.1." 1,15*1,15</t>
  </si>
  <si>
    <t>85239078</t>
  </si>
  <si>
    <t>"terénní úpravy a zpevněná plocha (odpočet ručního výkopu pro drenáž) - viz. D.1.2.3.7." 36,8-14,85</t>
  </si>
  <si>
    <t>"uliční vpusti UV4 + UV5 - viz. D.1.2.2.10." 1,15*1,15*(1,1+1,25)</t>
  </si>
  <si>
    <t>-49924862</t>
  </si>
  <si>
    <t>"drenáž - viz. D.1.2.3.7. + D.1.2.3.6." 33,0*0,5*0,9</t>
  </si>
  <si>
    <t>132251253</t>
  </si>
  <si>
    <t>Hloubení rýh nezapažených š do 2000 mm v hornině třídy těžitelnosti I skupiny 3 objem do 100 m3 strojně</t>
  </si>
  <si>
    <t>1614805672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</si>
  <si>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</si>
  <si>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https://podminky.urs.cz/item/CS_URS_2024_01/132251253</t>
  </si>
  <si>
    <t>"stoka J2, D3 -  viz. D.1.2.3.4." 50,0</t>
  </si>
  <si>
    <t>"rozšíření pro šachtu Š4-Š6" 1,5*0,6*1,15*3</t>
  </si>
  <si>
    <t>"napojení uliční vpusti UV4 do Š4 - viz. D.1.2.3.9." 1,5*1,2*1,2</t>
  </si>
  <si>
    <t>-1174113525</t>
  </si>
  <si>
    <t>"křížení stoky D3 a splaškové kanalizace - viz. D.1.2.3.1." 1,5*1,1*0,5</t>
  </si>
  <si>
    <t>"křížení stoky J2 a splaškové kanalizace - viz. D.1.2.3.1." 1,0*1,1*0,5</t>
  </si>
  <si>
    <t>1059842830</t>
  </si>
  <si>
    <t>"přebytečná zemina" 25,1+14,9+55,3-(50,6-11,9)-10,0</t>
  </si>
  <si>
    <t>-567893525</t>
  </si>
  <si>
    <t>10*46,6</t>
  </si>
  <si>
    <t>-418522855</t>
  </si>
  <si>
    <t>1534197510</t>
  </si>
  <si>
    <t>"přebytečná zemina" 46,6*1,8</t>
  </si>
  <si>
    <t>-263405972</t>
  </si>
  <si>
    <t>"přebytečná zemina" 46,6</t>
  </si>
  <si>
    <t>-560795160</t>
  </si>
  <si>
    <t>"zpevněná plocha - drenáž - viz. D.1.2.3.7. (štěrk)" 11,9</t>
  </si>
  <si>
    <t>"stoka J2, D3 -  viz. D.1.2.3.4. (zemina)" 33,6</t>
  </si>
  <si>
    <t>"rozšíření pro šachtu Š4-Š6 (zemina)" 1,5*0,6*0,5*3</t>
  </si>
  <si>
    <t>"uliční vpusti UV4 + UV5 - viz. D.1.2.2.10. (zemina)" 1,15*1,15*(1,1+1,25)-3,14*0,275*0,275*(1,1+1,25)</t>
  </si>
  <si>
    <t>"napojení uliční vpusti UV4 do Š4 - viz. D.1.2.3.9. (zemina)" 1,5*1,5*0,55</t>
  </si>
  <si>
    <t>1173709498</t>
  </si>
  <si>
    <t>"zpevněná plocha - drenáž - viz. D.1.2.3.7." 11,9*1,7*1,05</t>
  </si>
  <si>
    <t>85326184</t>
  </si>
  <si>
    <t>"zasypání septiků - viz. D.1.2.3.4." 10,0</t>
  </si>
  <si>
    <t>135847361</t>
  </si>
  <si>
    <t>"stoka J2, D3 -  viz. D.1.2.3.4. (odpočet lože)" 17,1-1,8</t>
  </si>
  <si>
    <t>"rozšíření pro šachtu Š4-Š6" 1,5*0,8*0,55*3</t>
  </si>
  <si>
    <t>"napojení uliční vpusti UV4 do Š4 - viz. D.1.2.3.9." 1,5*1,0*0,55</t>
  </si>
  <si>
    <t>801766773</t>
  </si>
  <si>
    <t>18,1*1,67*1,05</t>
  </si>
  <si>
    <t>181351003</t>
  </si>
  <si>
    <t>Rozprostření ornice tl vrstvy do 200 mm pl do 100 m2 v rovině nebo ve svahu do 1:5 strojně</t>
  </si>
  <si>
    <t>-1948186195</t>
  </si>
  <si>
    <t>Rozprostření a urovnání ornice v rovině nebo ve svahu sklonu do 1:5 strojně při souvislé ploše do 100 m2, tl. vrstvy do 200 mm</t>
  </si>
  <si>
    <t>https://podminky.urs.cz/item/CS_URS_2024_01/181351003</t>
  </si>
  <si>
    <t>181411121</t>
  </si>
  <si>
    <t>Založení lučního trávníku výsevem pl do 1000 m2 v rovině a ve svahu do 1:5</t>
  </si>
  <si>
    <t>100846710</t>
  </si>
  <si>
    <t>Založení trávníku na půdě předem připravené plochy do 1000 m2 výsevem včetně utažení lučního v rovině nebo na svahu do 1:5</t>
  </si>
  <si>
    <t>https://podminky.urs.cz/item/CS_URS_2024_01/181411121</t>
  </si>
  <si>
    <t>"terénní úpravy - viz. D.1.2.3.7." 267,0</t>
  </si>
  <si>
    <t>00572470</t>
  </si>
  <si>
    <t>osivo směs travní univerzál</t>
  </si>
  <si>
    <t>kg</t>
  </si>
  <si>
    <t>-111859599</t>
  </si>
  <si>
    <t>Poznámka k položce:_x000D_
20 g/m2</t>
  </si>
  <si>
    <t>290,3*0,02*1,03</t>
  </si>
  <si>
    <t>2030967398</t>
  </si>
  <si>
    <t>"nová dlažba - viz. D.1.2.3.7." 32,0</t>
  </si>
  <si>
    <t>211971121</t>
  </si>
  <si>
    <t>Zřízení opláštění žeber nebo trativodů geotextilií v rýze nebo zářezu sklonu přes 1:2 š do 2,5 m</t>
  </si>
  <si>
    <t>1454267413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</si>
  <si>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</si>
  <si>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</si>
  <si>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"zpevněná plocha - drenáž - viz. D.1.2.3.7." 33,0*2,0</t>
  </si>
  <si>
    <t>1199969733</t>
  </si>
  <si>
    <t>66*1,1845 'Přepočtené koeficientem množství</t>
  </si>
  <si>
    <t>1134890402</t>
  </si>
  <si>
    <t>"drenáž - viz. D.1.2.3.7." 33,0</t>
  </si>
  <si>
    <t>-1875094011</t>
  </si>
  <si>
    <t>"drenáž - viz. D.1.2.3.7." 33,0*0,33*0,05</t>
  </si>
  <si>
    <t>"stoka J2, D3 -  viz. D.1.2.3.4." (13,3+11,2)*0,75*0,1</t>
  </si>
  <si>
    <t>"rozšíření pro šachtu Š4-Š6" 1,5*1,15*0,1*3</t>
  </si>
  <si>
    <t>"napojení uliční vpusti UV4 do Š4 - viz. D.1.2.3.9." 1,5*0,75*0,1</t>
  </si>
  <si>
    <t>-1480486923</t>
  </si>
  <si>
    <t>"uliční vpusti UV4+UV5 - viz. D.1.2.3.9." 2</t>
  </si>
  <si>
    <t>-1660575025</t>
  </si>
  <si>
    <t>214947606</t>
  </si>
  <si>
    <t>1835191907</t>
  </si>
  <si>
    <t>-304070434</t>
  </si>
  <si>
    <t>32*1,03 'Přepočtené koeficientem množství</t>
  </si>
  <si>
    <t>596811120</t>
  </si>
  <si>
    <t>Kladení betonové dlažby komunikací pro pěší do lože z kameniva velikosti do 0,09 m2 pl do 50 m2</t>
  </si>
  <si>
    <t>1047329308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</si>
  <si>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</si>
  <si>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https://podminky.urs.cz/item/CS_URS_2024_01/596811120</t>
  </si>
  <si>
    <t>"stoky - znovupoložení stávající dlažby - viz. D.1.2.3.4." 50,0</t>
  </si>
  <si>
    <t>871275811</t>
  </si>
  <si>
    <t>Bourání stávajícího potrubí z PVC nebo PP DN 150</t>
  </si>
  <si>
    <t>-1823398991</t>
  </si>
  <si>
    <t>Bourání stávajícího potrubí z PVC nebo polypropylenu PP v otevřeném výkopu DN do 150</t>
  </si>
  <si>
    <t>https://podminky.urs.cz/item/CS_URS_2024_01/871275811</t>
  </si>
  <si>
    <t>"stávající trubky od dešťových svodů" 10,0</t>
  </si>
  <si>
    <t>1797465969</t>
  </si>
  <si>
    <t>"DN 110 - zakončení drenáže (revizní vstupy) - viz. TZ D.1.2.1. + D.1.2.3.7." 1,0+1,0</t>
  </si>
  <si>
    <t>"DN 110 - zaústění drenáže do J2 - viz. D.1.2.3.5. + D.1.2.3.7." 2,0</t>
  </si>
  <si>
    <t>"DN 110 - napojení dešťového svodu do D3 - viz. D.1.2.3.4." 1,0</t>
  </si>
  <si>
    <t>"DN 110 - napojení dešťového svodu do J2 - viz. D.1.2.3.4." 2,0</t>
  </si>
  <si>
    <t>"DN 110 - napojení splaškové kanalizace na Š5 - viz. D.1.2.3.4." 1,0</t>
  </si>
  <si>
    <t>-1637201916</t>
  </si>
  <si>
    <t>8,0*1,03</t>
  </si>
  <si>
    <t>-904149329</t>
  </si>
  <si>
    <t>"napojení uliční vpusti UV5 do Š5 - viz. D.1.2.3.9." 0,5</t>
  </si>
  <si>
    <t>"napojení uliční vpusti UV4 do Š4 - viz. D.1.2.3.9." 1,5</t>
  </si>
  <si>
    <t>1107968294</t>
  </si>
  <si>
    <t>2,0*1,03</t>
  </si>
  <si>
    <t>-976578897</t>
  </si>
  <si>
    <t>"stoka J2, D3 -  viz. D.1.2.3.2.+3." 15,1+12,7</t>
  </si>
  <si>
    <t>1775757382</t>
  </si>
  <si>
    <t>27,8*1,03</t>
  </si>
  <si>
    <t>1225325712</t>
  </si>
  <si>
    <t>"víčka (zakončení drenáže) - viz. TZ D.1.2.1. + D.1.2.3.7." 1+1</t>
  </si>
  <si>
    <t>"kolena (zakončení drenáže) - viz. TZ D.1.2.1. + D.1.2.3.7." 2+2</t>
  </si>
  <si>
    <t>"koleno (drenáž) - viz. D.1.2.3.5. + D.1.2.3.7." 2</t>
  </si>
  <si>
    <t>"kolena (napojení dešťového svodu do D3) - viz. D.1.2.3.4." 3</t>
  </si>
  <si>
    <t>"kolena (napojení dešťového svodu do J2) - viz. D.1.2.3.4." 3</t>
  </si>
  <si>
    <t>"kolena (napojení splaškové kanalizace na Š5) - viz. D.1.2.3.4." 2</t>
  </si>
  <si>
    <t>12411729</t>
  </si>
  <si>
    <t>-1203583265</t>
  </si>
  <si>
    <t>4+2+3+3+2</t>
  </si>
  <si>
    <t>-1766301770</t>
  </si>
  <si>
    <t>"zaústění drenáže do J2 - viz. D.1.2.3.5. + D.1.2.2.6." 1</t>
  </si>
  <si>
    <t>1284996405</t>
  </si>
  <si>
    <t>1119416610</t>
  </si>
  <si>
    <t>"napojení uliční vpusti UV4 do Š4 - viz. D.1.2.3.9." 2</t>
  </si>
  <si>
    <t>"napojení uliční vpusti UV5 do Š5 - viz. D.1.2.3.9." 1</t>
  </si>
  <si>
    <t>28611366</t>
  </si>
  <si>
    <t>koleno kanalizační PVC KG 200x45°</t>
  </si>
  <si>
    <t>-1157332453</t>
  </si>
  <si>
    <t>877360310</t>
  </si>
  <si>
    <t>Montáž kolen na kanalizačním potrubí z PP nebo tvrdého PVC trub hladkých plnostěnných DN 250</t>
  </si>
  <si>
    <t>-257801068</t>
  </si>
  <si>
    <t>Montáž tvarovek na kanalizačním plastovém potrubí z PP nebo PVC-U hladkého plnostěnného kolen, víček nebo hrdlových uzávěrů DN 250</t>
  </si>
  <si>
    <t>https://podminky.urs.cz/item/CS_URS_2024_01/877360310</t>
  </si>
  <si>
    <t>"víčko (stoka D3) -  viz. D.1.2.3.4." 1</t>
  </si>
  <si>
    <t>28611726</t>
  </si>
  <si>
    <t>víčko kanalizace plastové KG DN 250</t>
  </si>
  <si>
    <t>-1592664309</t>
  </si>
  <si>
    <t>-656122985</t>
  </si>
  <si>
    <t>"zaústění drenáže do J2 - viz. D.1.2.3.2. + D.1.2.3.4." 1</t>
  </si>
  <si>
    <t>"napojení dešťového svodu do J2 - viz. D.1.2.3.2. + D.1.2.3.4." 1</t>
  </si>
  <si>
    <t>"napojení dešťového svodu do D3 - viz. D.1.2.3.3. + D.1.2.3.4." 1</t>
  </si>
  <si>
    <t>28611397</t>
  </si>
  <si>
    <t>odbočka kanalizační plastová s hrdlem KG 250/110/45°</t>
  </si>
  <si>
    <t>818527039</t>
  </si>
  <si>
    <t>877360330</t>
  </si>
  <si>
    <t>Montáž spojek na kanalizačním potrubí z PP nebo tvrdého PVC trub hladkých plnostěnných DN 250</t>
  </si>
  <si>
    <t>1552021647</t>
  </si>
  <si>
    <t>Montáž tvarovek na kanalizačním plastovém potrubí z PP nebo PVC-U hladkého plnostěnného spojek nebo redukcí DN 250</t>
  </si>
  <si>
    <t>https://podminky.urs.cz/item/CS_URS_2024_01/877360330</t>
  </si>
  <si>
    <t>"napojení uliční vpusti UV4 do Š4 - viz. D.1.2.3.9." 1</t>
  </si>
  <si>
    <t>28611512</t>
  </si>
  <si>
    <t>redukce kanalizační PVC 250/200</t>
  </si>
  <si>
    <t>1360907066</t>
  </si>
  <si>
    <t>-1884354455</t>
  </si>
  <si>
    <t>"stěny šachty" 0,3</t>
  </si>
  <si>
    <t>890311851</t>
  </si>
  <si>
    <t>Bourání šachet ze ŽB strojně obestavěného prostoru do 1,5 m3</t>
  </si>
  <si>
    <t>205542188</t>
  </si>
  <si>
    <t>Bourání šachet a jímek strojně velikosti obestavěného prostoru do 1,5 m3 ze železobetonu</t>
  </si>
  <si>
    <t>https://podminky.urs.cz/item/CS_URS_2024_01/890311851</t>
  </si>
  <si>
    <t>"septiky + zákrytové desky + dno šachty - viz. D.1.2.3.4. (odpočet cihel šachty)" 2,0-0,3+1,1</t>
  </si>
  <si>
    <t>894812322</t>
  </si>
  <si>
    <t>Revizní a čistící šachta z PP typ DN 600/250 šachtové dno průtočné 30°, 60°, 90°</t>
  </si>
  <si>
    <t>520305052</t>
  </si>
  <si>
    <t>Revizní a čistící šachta z polypropylenu PP pro hladké trouby DN 600 šachtové dno (DN šachty / DN trubního vedení) DN 600/250 průtočné 30°,60°,90°</t>
  </si>
  <si>
    <t>https://podminky.urs.cz/item/CS_URS_2024_01/894812322</t>
  </si>
  <si>
    <t>"šachta Š6 - viz. D.1.2.3.8." 1</t>
  </si>
  <si>
    <t>894812323</t>
  </si>
  <si>
    <t>Revizní a čistící šachta z PP typ DN 600/250 šachtové dno s přítokem tvaru T</t>
  </si>
  <si>
    <t>1027519961</t>
  </si>
  <si>
    <t>Revizní a čistící šachta z polypropylenu PP pro hladké trouby DN 600 šachtové dno (DN šachty / DN trubního vedení) DN 600/250 s přítokem tvaru T</t>
  </si>
  <si>
    <t>https://podminky.urs.cz/item/CS_URS_2024_01/894812323</t>
  </si>
  <si>
    <t>"šachta Š4 - viz. D.1.2.3.8." 1</t>
  </si>
  <si>
    <t>-344403430</t>
  </si>
  <si>
    <t>"šachta Š5 - viz. D.1.2.3.8." 1</t>
  </si>
  <si>
    <t>-1399461322</t>
  </si>
  <si>
    <t>"šachta Š4 + Š6 - viz. D.1.2.3.8." 1+1+1</t>
  </si>
  <si>
    <t>-1721464758</t>
  </si>
  <si>
    <t>"Š4-Š6" 1+1+1</t>
  </si>
  <si>
    <t>894812357</t>
  </si>
  <si>
    <t>Revizní a čistící šachta z PP DN 600 poklop litinový pro třídu zatížení B125 s teleskopickým adaptérem</t>
  </si>
  <si>
    <t>-1115300718</t>
  </si>
  <si>
    <t>Revizní a čistící šachta z polypropylenu PP pro hladké trouby DN 600 poklop (mříž) litinový pro třídu zatížení B125 s teleskopickým adaptérem</t>
  </si>
  <si>
    <t>https://podminky.urs.cz/item/CS_URS_2024_01/894812357</t>
  </si>
  <si>
    <t>"šachta Š4 - Š6 - viz. D.1.2.3.8." 1+1+1</t>
  </si>
  <si>
    <t>-1967297986</t>
  </si>
  <si>
    <t>-1630264337</t>
  </si>
  <si>
    <t>728912610</t>
  </si>
  <si>
    <t>59223856</t>
  </si>
  <si>
    <t>skruž betonová horní pro uliční vpusť 450x195x50mm</t>
  </si>
  <si>
    <t>1774899747</t>
  </si>
  <si>
    <t>-354059713</t>
  </si>
  <si>
    <t>-1653657904</t>
  </si>
  <si>
    <t>-785268482</t>
  </si>
  <si>
    <t>899999019-R</t>
  </si>
  <si>
    <t>Napojení stoky J2 do stávající šachty</t>
  </si>
  <si>
    <t>1920457738</t>
  </si>
  <si>
    <t>Poznámka k položce:_x000D_
Cena zahrnuje vybourání otvoru, napojení potrubí a utěsnění.</t>
  </si>
  <si>
    <t>970762507</t>
  </si>
  <si>
    <t>"vybouraná šachta" 1</t>
  </si>
  <si>
    <t>Napojení kanalizace do šachty Š4</t>
  </si>
  <si>
    <t>-1672506809</t>
  </si>
  <si>
    <t>Poznámka k položce:_x000D_
Cena zahrnuje tvarovky, které budou upřesněny až po odhalení skutečné hloubky kanalizace._x000D_
Š4 - zaústění stávající splaškové kanalizace PVC DN 110 vč. výřezu</t>
  </si>
  <si>
    <t>883005142</t>
  </si>
  <si>
    <t>"zpevněná plocha - viz. D.1.2.3.7." 32,0</t>
  </si>
  <si>
    <t>-371215956</t>
  </si>
  <si>
    <t>32*1,02 'Přepočtené koeficientem množství</t>
  </si>
  <si>
    <t>-1239282003</t>
  </si>
  <si>
    <t>"lože nad 100 mm - viz. D.1.2.3.7." 32,0*0,45*0,05</t>
  </si>
  <si>
    <t>952999002-R</t>
  </si>
  <si>
    <t>Odčerpání septikú vč. odvozu splašků na ČOV</t>
  </si>
  <si>
    <t>-531138016</t>
  </si>
  <si>
    <t>Odčerpání septiků vč. odvozu splašků na ČOV</t>
  </si>
  <si>
    <t>-1705829205</t>
  </si>
  <si>
    <t>"trubky plast" 0,050</t>
  </si>
  <si>
    <t>"šachta z cihel" 0,468</t>
  </si>
  <si>
    <t>"septiky + zákrytové desky + dno šachty" 5,376</t>
  </si>
  <si>
    <t>"poklop" 0,100</t>
  </si>
  <si>
    <t>1764653237</t>
  </si>
  <si>
    <t>"trubky plast" 19*0,050</t>
  </si>
  <si>
    <t>"šachta z cihel" 19*0,468</t>
  </si>
  <si>
    <t>"septiky + zákrytové desky + dno šachty" 19*5,376</t>
  </si>
  <si>
    <t>"poklop" 3*0,100</t>
  </si>
  <si>
    <t>-1996805556</t>
  </si>
  <si>
    <t>"trubky beton" 0</t>
  </si>
  <si>
    <t>"přebytek dlažby" 4,029</t>
  </si>
  <si>
    <t>136404430</t>
  </si>
  <si>
    <t>468419117</t>
  </si>
  <si>
    <t>-1625118968</t>
  </si>
  <si>
    <t>340161427</t>
  </si>
  <si>
    <t>"přebytek dlažby" (65,8-50,0)*0,255</t>
  </si>
  <si>
    <t>-1925328132</t>
  </si>
  <si>
    <t>"přebytek dlažby" 19*4,029</t>
  </si>
  <si>
    <t>-1236554070</t>
  </si>
  <si>
    <t>852140929</t>
  </si>
  <si>
    <t>97,912-58,679</t>
  </si>
  <si>
    <t>-52353760</t>
  </si>
  <si>
    <t>21,242+31,738+5,699</t>
  </si>
  <si>
    <t>965988475</t>
  </si>
  <si>
    <t>"viz. D.1.2.3.7." 33,0</t>
  </si>
  <si>
    <t>-952644267</t>
  </si>
  <si>
    <t>33,0*1,02</t>
  </si>
  <si>
    <t>1306521049</t>
  </si>
  <si>
    <t>"zpevněná plocha - viz. D.1.2.3.7." 33,0*1,6</t>
  </si>
  <si>
    <t>-1919886702</t>
  </si>
  <si>
    <t>52,8*1,1</t>
  </si>
  <si>
    <t>1467040142</t>
  </si>
  <si>
    <t>SO-03 - Izolace základů</t>
  </si>
  <si>
    <t xml:space="preserve">    3 - Svislé a kompletní konstrukce</t>
  </si>
  <si>
    <t xml:space="preserve">    713 - Izolace tepelné</t>
  </si>
  <si>
    <t>115101201</t>
  </si>
  <si>
    <t>Čerpání vody na dopravní výšku do 10 m průměrný přítok do 500 l/min</t>
  </si>
  <si>
    <t>hod</t>
  </si>
  <si>
    <t>-1718153863</t>
  </si>
  <si>
    <t>Čerpání vody na dopravní výšku do 10 m s uvažovaným průměrným přítokem do 500 l/min</t>
  </si>
  <si>
    <t>https://podminky.urs.cz/item/CS_URS_2024_01/115101201</t>
  </si>
  <si>
    <t>Svislé a kompletní konstrukce</t>
  </si>
  <si>
    <t>319202321</t>
  </si>
  <si>
    <t>Vyrovnání nerovného povrchu zdiva tl přes 30 do 80 mm přizděním</t>
  </si>
  <si>
    <t>-1245807970</t>
  </si>
  <si>
    <t>Vyrovnání nerovného povrchu vnitřního i vnějšího zdiva přizděním, tl. přes 30 do 80 mm</t>
  </si>
  <si>
    <t>https://podminky.urs.cz/item/CS_URS_2024_01/319202321</t>
  </si>
  <si>
    <t>"viz. D.1.2.4.2. (0,5 m3)" 10,0</t>
  </si>
  <si>
    <t>985131111</t>
  </si>
  <si>
    <t>Očištění ploch stěn, rubu kleneb a podlah tlakovou vodou</t>
  </si>
  <si>
    <t>-1732065571</t>
  </si>
  <si>
    <t>https://podminky.urs.cz/item/CS_URS_2024_01/985131111</t>
  </si>
  <si>
    <t>"viz. D.1.2.4.2." 24,0</t>
  </si>
  <si>
    <t>998011001</t>
  </si>
  <si>
    <t>Přesun hmot pro budovy zděné v do 6 m</t>
  </si>
  <si>
    <t>-128377901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</si>
  <si>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</si>
  <si>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https://podminky.urs.cz/item/CS_URS_2024_01/998011001</t>
  </si>
  <si>
    <t>711112001</t>
  </si>
  <si>
    <t>Provedení izolace proti zemní vlhkosti svislé za studena nátěrem penetračním</t>
  </si>
  <si>
    <t>-106529523</t>
  </si>
  <si>
    <t>Provedení izolace proti zemní vlhkosti natěradly a tmely za studena na ploše svislé S nátěrem penetračním</t>
  </si>
  <si>
    <t>https://podminky.urs.cz/item/CS_URS_2024_01/711112001</t>
  </si>
  <si>
    <t>11163150</t>
  </si>
  <si>
    <t>lak penetrační asfaltový</t>
  </si>
  <si>
    <t>981710929</t>
  </si>
  <si>
    <t>24,0*0,0003</t>
  </si>
  <si>
    <t>711192102</t>
  </si>
  <si>
    <t>Provedení izolace proti zemní vlhkosti hydroizolační stěrkou svislé na zdivu, 1 vrstva</t>
  </si>
  <si>
    <t>-2015029425</t>
  </si>
  <si>
    <t>Provedení izolace proti zemní vlhkosti hydroizolační stěrkou na ploše svislé S jednovrstvá na zdivu</t>
  </si>
  <si>
    <t>https://podminky.urs.cz/item/CS_URS_2024_01/711192102</t>
  </si>
  <si>
    <t>BSF.57502815</t>
  </si>
  <si>
    <t>Hydroizolační stěrka, bitumenová, silnovrstvá, bal. 30kg</t>
  </si>
  <si>
    <t>-1005077343</t>
  </si>
  <si>
    <t>24,0*3,0</t>
  </si>
  <si>
    <t>392929058</t>
  </si>
  <si>
    <t>"viz. D.1.2.4.2." 25,0</t>
  </si>
  <si>
    <t>1293412879</t>
  </si>
  <si>
    <t>25,0*1,02</t>
  </si>
  <si>
    <t>597740878</t>
  </si>
  <si>
    <t>"EPDM fólie - viz. D.1.2.4.2." 27,0</t>
  </si>
  <si>
    <t>"sendvičová fólie - viz. D.1.2.4.2." 33,0</t>
  </si>
  <si>
    <t>27244012</t>
  </si>
  <si>
    <t>fólie jezírková EPDM kaučuková s hladkým povrchem tl 1,14mm</t>
  </si>
  <si>
    <t>-411454879</t>
  </si>
  <si>
    <t>27,0*1,1</t>
  </si>
  <si>
    <t>-386398781</t>
  </si>
  <si>
    <t>33,0*1,1</t>
  </si>
  <si>
    <t>711491876</t>
  </si>
  <si>
    <t>Demontáž ukončovací lišty pro přichycení izolace</t>
  </si>
  <si>
    <t>1511628349</t>
  </si>
  <si>
    <t>Demontáž lišty pro přichycení izolace ukončovací</t>
  </si>
  <si>
    <t>https://podminky.urs.cz/item/CS_URS_2024_01/711491876</t>
  </si>
  <si>
    <t>-864895644</t>
  </si>
  <si>
    <t>713</t>
  </si>
  <si>
    <t>Izolace tepelné</t>
  </si>
  <si>
    <t>713131141</t>
  </si>
  <si>
    <t>Montáž izolace tepelné stěn lepením celoplošně rohoží, pásů, dílců, desek</t>
  </si>
  <si>
    <t>-1426255403</t>
  </si>
  <si>
    <t>Montáž tepelné izolace stěn rohožemi, pásy, deskami, dílci, bloky (izolační materiál ve specifikaci) lepením celoplošně bez mechanického kotvení</t>
  </si>
  <si>
    <t>https://podminky.urs.cz/item/CS_URS_2024_01/713131141</t>
  </si>
  <si>
    <t>"viz. D.1.2.4.2." 23,0</t>
  </si>
  <si>
    <t>28376350</t>
  </si>
  <si>
    <t>deska perimetrická pro zateplení spodních staveb 200kPa λ=0,034 tl 30mm</t>
  </si>
  <si>
    <t>349656853</t>
  </si>
  <si>
    <t>23,0*1,05</t>
  </si>
  <si>
    <t>998713101</t>
  </si>
  <si>
    <t>Přesun hmot tonážní pro izolace tepelné v objektech v do 6 m</t>
  </si>
  <si>
    <t>789375462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</si>
  <si>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</si>
  <si>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</si>
  <si>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SO-04 - Sanace kanalizace</t>
  </si>
  <si>
    <t>M - Práce a dodávky M</t>
  </si>
  <si>
    <t xml:space="preserve">    23-M - Montáže potrubí</t>
  </si>
  <si>
    <t>359901211</t>
  </si>
  <si>
    <t>Monitoring stoky jakékoli výšky na nové kanalizaci</t>
  </si>
  <si>
    <t>-1062686421</t>
  </si>
  <si>
    <t>Monitoring stok (kamerový systém) jakékoli výšky nová kanalizace</t>
  </si>
  <si>
    <t>https://podminky.urs.cz/item/CS_URS_2024_01/359901211</t>
  </si>
  <si>
    <t>Poznámka k položce:_x000D_
 V ceně jsou započteny náklady na zhotovení záznamu o prohlídce a protokolu prohlídky.</t>
  </si>
  <si>
    <t>359901212</t>
  </si>
  <si>
    <t>Monitoring stoky jakékoli výšky na stávající kanalizaci</t>
  </si>
  <si>
    <t>1285190245</t>
  </si>
  <si>
    <t>Monitoring stok (kamerový systém) jakékoli výšky stávající kanalizace</t>
  </si>
  <si>
    <t>https://podminky.urs.cz/item/CS_URS_2024_01/359901212</t>
  </si>
  <si>
    <t>898161223</t>
  </si>
  <si>
    <t>Sanace kanalizačního potrubí vložkování textilním rukávcem DN 300 tl 10 mm</t>
  </si>
  <si>
    <t>546263020</t>
  </si>
  <si>
    <t>Vložkování kanalizačního potrubí litinového, ocelového nebo betonového textilním rukávcem sanační tloušťky 10 mm DN 300</t>
  </si>
  <si>
    <t>https://podminky.urs.cz/item/CS_URS_2024_01/898161223</t>
  </si>
  <si>
    <t>Poznámka k položce:_x000D_
 V cenách jsou započteny náklady na zavedení vložky inverzním způsobem tlakovou vodou, dodání vody a vložky z netkané textílie.</t>
  </si>
  <si>
    <t>"viz. TZ D.1.2.1." 2*20,0</t>
  </si>
  <si>
    <t>919999991-R</t>
  </si>
  <si>
    <t>Odfrézování překážek na betonovém potrubí kanalizačním robotem</t>
  </si>
  <si>
    <t>999300887</t>
  </si>
  <si>
    <t>919999992-R</t>
  </si>
  <si>
    <t>Odfrézování napojení kanalizačním robotem po sanaci</t>
  </si>
  <si>
    <t>1139470447</t>
  </si>
  <si>
    <t>Práce a dodávky M</t>
  </si>
  <si>
    <t>23-M</t>
  </si>
  <si>
    <t>Montáže potrubí</t>
  </si>
  <si>
    <t>230120051</t>
  </si>
  <si>
    <t>Čištění potrubí profukováním nebo proplachováním DN 300</t>
  </si>
  <si>
    <t>-1830408483</t>
  </si>
  <si>
    <t>https://podminky.urs.cz/item/CS_URS_2024_01/230120051</t>
  </si>
  <si>
    <t>"před opravou" 2*20,0</t>
  </si>
  <si>
    <t>SO-05 - Sanace suterénu</t>
  </si>
  <si>
    <t>Soupis:</t>
  </si>
  <si>
    <t>SO-05.1 - Vyklizení</t>
  </si>
  <si>
    <t>978013191</t>
  </si>
  <si>
    <t>Otlučení (osekání) vnitřní vápenné nebo vápenocementové omítky stěn v rozsahu přes 50 do 100 %</t>
  </si>
  <si>
    <t>1475074750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</si>
  <si>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</si>
  <si>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</si>
  <si>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>"viz. TZ D.1.2.1." 545,0</t>
  </si>
  <si>
    <t>985131311</t>
  </si>
  <si>
    <t>Ruční dočištění ploch stěn, rubu kleneb a podlah ocelových kartáči</t>
  </si>
  <si>
    <t>526428562</t>
  </si>
  <si>
    <t>Očištění ploch stěn, rubu kleneb a podlah ruční dočištění ocelovými kartáči</t>
  </si>
  <si>
    <t>https://podminky.urs.cz/item/CS_URS_2024_01/985131311</t>
  </si>
  <si>
    <t>987999993-R</t>
  </si>
  <si>
    <t>Vyklizení suterénních prostorů</t>
  </si>
  <si>
    <t>-1229586280</t>
  </si>
  <si>
    <t>Poznámka k položce:_x000D_
Po vyklizení suterénních prostor od nepotřebného vybavení dojde k odstranění původních nepotřebných instalací (topení, kanalizace) a zaslepení vodovodních kohoutků, které se v suterénu nachází. Dále bude vybourán sprchový kout a odstraněna umyvadla.</t>
  </si>
  <si>
    <t>997013211</t>
  </si>
  <si>
    <t>Vnitrostaveništní doprava suti a vybouraných hmot pro budovy v do 6 m ručně</t>
  </si>
  <si>
    <t>1387096851</t>
  </si>
  <si>
    <t>Vnitrostaveništní doprava suti a vybouraných hmot vodorovně do 50 m s naložením ručně pro budovy a haly výšky do 6 m</t>
  </si>
  <si>
    <t>https://podminky.urs.cz/item/CS_URS_2024_01/997013211</t>
  </si>
  <si>
    <t>Poznámka k položce:_x000D_
 V cenách jsou započteny i náklady na:_x000D_
a) vodorovnou dopravu na uvedenou vzdálenost_x000D_
b) svislou dopravu pro uvedenou výšku budovy_x000D_
c) naložení na vodorovný dopravní prostředek pro odvoz na skládku nebo meziskládku_x000D_
d) náklady na rozhrnutí a urovnání suti na dopravním prostředku.</t>
  </si>
  <si>
    <t>-598783891</t>
  </si>
  <si>
    <t>"otlučená omítka" 25,070</t>
  </si>
  <si>
    <t>-1528995034</t>
  </si>
  <si>
    <t>19*25,070</t>
  </si>
  <si>
    <t>-988579350</t>
  </si>
  <si>
    <t>SO-05.2 - Odvlhčení</t>
  </si>
  <si>
    <t xml:space="preserve">    722 - Zdravotechnika - vnitřní vodovod</t>
  </si>
  <si>
    <t xml:space="preserve">    724 - Zdravotechnika - strojní vybavení</t>
  </si>
  <si>
    <t xml:space="preserve">    767 - Konstrukce zámečnické</t>
  </si>
  <si>
    <t>222111114</t>
  </si>
  <si>
    <t>Rychlostní diamantové vrtání D do 56 mm úklon do 45° hl do 25 m hor. III a IV</t>
  </si>
  <si>
    <t>-631137559</t>
  </si>
  <si>
    <t>Rychlostní diamantové vrtání průměru do 56 mm do úklonu 45° v hl 0 až 25 m v hornině tř. III a IV</t>
  </si>
  <si>
    <t>https://podminky.urs.cz/item/CS_URS_2024_01/222111114</t>
  </si>
  <si>
    <t>"prostup zdí - viz. D.1.2.5.1." 1,2+0,85+0,1</t>
  </si>
  <si>
    <t>871171141</t>
  </si>
  <si>
    <t>Montáž potrubí z PE100 RC SDR 11 otevřený výkop svařovaných na tupo d 40 x 3,7 mm</t>
  </si>
  <si>
    <t>-2070621802</t>
  </si>
  <si>
    <t>Montáž vodovodního potrubí z polyetylenu PE100 RC v otevřeném výkopu svařovaných na tupo SDR 11/PN16 d 40 x 3,7 mm</t>
  </si>
  <si>
    <t>https://podminky.urs.cz/item/CS_URS_2024_01/871171141</t>
  </si>
  <si>
    <t>"výtlačné potrubí - viz. D.1.2.5.3.+4." 4,2+4,2</t>
  </si>
  <si>
    <t>28613501</t>
  </si>
  <si>
    <t>potrubí vodovodní dvouvrstvé PE100 RC SDR11 40x3,7mm</t>
  </si>
  <si>
    <t>1464236480</t>
  </si>
  <si>
    <t>8,4*1,015 'Přepočtené koeficientem množství</t>
  </si>
  <si>
    <t>871214201</t>
  </si>
  <si>
    <t>Montáž kanalizačního potrubí z PE SDR11 otevřený výkop sklon do 20 % svařovaných na tupo d 50x4,6 mm</t>
  </si>
  <si>
    <t>-1975591898</t>
  </si>
  <si>
    <t>Montáž kanalizačního potrubí z polyetylenu PE100 RC svařovaných na tupo v otevřeném výkopu ve sklonu do 20 % SDR 11/PN16 d 50 x 4,6 mm</t>
  </si>
  <si>
    <t>https://podminky.urs.cz/item/CS_URS_2024_01/871214201</t>
  </si>
  <si>
    <t>"sběrné potrubí - viz. D.1.2.5.3.+4." 6*0,5+3*1,0+3*1,5+7*2,0+3*3,0</t>
  </si>
  <si>
    <t>28615054</t>
  </si>
  <si>
    <t>trubka kanalizační HTEM s hrdlem DN 50x500mm</t>
  </si>
  <si>
    <t>533199680</t>
  </si>
  <si>
    <t>6*0,5</t>
  </si>
  <si>
    <t>28615061</t>
  </si>
  <si>
    <t>trubka kanalizační HTEM s hrdlem DN 50x1000mm</t>
  </si>
  <si>
    <t>1263056211</t>
  </si>
  <si>
    <t>3*1,0</t>
  </si>
  <si>
    <t>4410050864</t>
  </si>
  <si>
    <t>trubka kanalizační HTEM s hrdlem DN 50x1500mm</t>
  </si>
  <si>
    <t>1700280223</t>
  </si>
  <si>
    <t>3*1,5</t>
  </si>
  <si>
    <t>28615047</t>
  </si>
  <si>
    <t>trubka kanalizační HTEM s hrdlem DN 50x2000mm</t>
  </si>
  <si>
    <t>-881669861</t>
  </si>
  <si>
    <t>7*2,0</t>
  </si>
  <si>
    <t>28699991-R</t>
  </si>
  <si>
    <t>trubka kanalizační HTEM s hrdlem DN 50x3000mm</t>
  </si>
  <si>
    <t>-625258801</t>
  </si>
  <si>
    <t>3*3,0</t>
  </si>
  <si>
    <t>55291301-R</t>
  </si>
  <si>
    <t>Vtokové těsnění DN 50 - gumový prostup</t>
  </si>
  <si>
    <t>187866814</t>
  </si>
  <si>
    <t xml:space="preserve">"zaústění sběrných potrubí DN50 do nádrže - viz. D.1.2.5.3.+4." 2+2 </t>
  </si>
  <si>
    <t>877171212</t>
  </si>
  <si>
    <t>Montáž kolen 90° svařovaných na tupo na vodovodním potrubí z PE trub d 40</t>
  </si>
  <si>
    <t>108289015</t>
  </si>
  <si>
    <t>Montáž tvarovek na vodovodním plastovém potrubí z polyetylenu PE 100 svařovaných na tupo SDR 11/PN16 kolen 90° d 40</t>
  </si>
  <si>
    <t>https://podminky.urs.cz/item/CS_URS_2024_01/877171212</t>
  </si>
  <si>
    <t>"výtlačné potrubí - viz. D.1.2.5.3.+4." 2+2</t>
  </si>
  <si>
    <t>"přechodové s vnitř. závitem - viz. D.1.2.5.3.+4." 1+1</t>
  </si>
  <si>
    <t>28614811</t>
  </si>
  <si>
    <t>koleno 90° SDR11 PE 100 PN16 D 40mm</t>
  </si>
  <si>
    <t>-974996298</t>
  </si>
  <si>
    <t>63126250</t>
  </si>
  <si>
    <t>koleno přechodové svěrné kompozitní vnitřní závit pro PE potrubí d 40 x 1 1/4"</t>
  </si>
  <si>
    <t>-2131208099</t>
  </si>
  <si>
    <t>877181201</t>
  </si>
  <si>
    <t>Montáž oblouků svařovaných na tupo na vodovodním potrubí z PE trub d 50</t>
  </si>
  <si>
    <t>-2114025223</t>
  </si>
  <si>
    <t>Montáž tvarovek na vodovodním plastovém potrubí z polyetylenu PE 100 svařovaných na tupo SDR 11/PN16 oblouků nebo redukcí d 50</t>
  </si>
  <si>
    <t>https://podminky.urs.cz/item/CS_URS_2024_01/877181201</t>
  </si>
  <si>
    <t>"redukce - zaústění výtlač. potrubí do sběrného potrubí - viz. D.1.2.5.3.+4." 1+1</t>
  </si>
  <si>
    <t>28615635</t>
  </si>
  <si>
    <t>redukce odpadní nesouosá HTR DN 50/40</t>
  </si>
  <si>
    <t>1545633578</t>
  </si>
  <si>
    <t>877181210</t>
  </si>
  <si>
    <t>Montáž kolen 45° svařovaných na tupo na vodovodním potrubí z PE trub d 50</t>
  </si>
  <si>
    <t>-1376007747</t>
  </si>
  <si>
    <t>Montáž tvarovek na vodovodním plastovém potrubí z polyetylenu PE 100 svařovaných na tupo SDR 11/PN16 kolen 15°, 30° nebo 45° d 50</t>
  </si>
  <si>
    <t>https://podminky.urs.cz/item/CS_URS_2024_01/877181210</t>
  </si>
  <si>
    <t>"15 st. - sběrné potrubí - viz. D.1.2.5.3.+4." 2</t>
  </si>
  <si>
    <t>"30 st. - sběrné potrubí - viz. D.1.2.5.3.+4." 2</t>
  </si>
  <si>
    <t>28615672</t>
  </si>
  <si>
    <t>koleno odpadní pro vysoké teploty HTB DN 50x15°</t>
  </si>
  <si>
    <t>-1074170826</t>
  </si>
  <si>
    <t>28615679</t>
  </si>
  <si>
    <t>koleno odpadní pro vysoké teploty HTB DN 50x30°</t>
  </si>
  <si>
    <t>-1868060529</t>
  </si>
  <si>
    <t>877181212</t>
  </si>
  <si>
    <t>Montáž kolen 90° svařovaných na tupo na vodovodním potrubí z PE trub d 50</t>
  </si>
  <si>
    <t>1862443904</t>
  </si>
  <si>
    <t>Montáž tvarovek na vodovodním plastovém potrubí z polyetylenu PE 100 svařovaných na tupo SDR 11/PN16 kolen 90° d 50</t>
  </si>
  <si>
    <t>https://podminky.urs.cz/item/CS_URS_2024_01/877181212</t>
  </si>
  <si>
    <t>"87 st. - sběrné potrubí - viz. D.1.2.5.3.+4." 10+8</t>
  </si>
  <si>
    <t>28615617</t>
  </si>
  <si>
    <t>koleno odpadní pro vysoké teploty HTB DN 50x87°</t>
  </si>
  <si>
    <t>2084998326</t>
  </si>
  <si>
    <t>877181213</t>
  </si>
  <si>
    <t>Montáž T-kusů svařovaných na tupo na vodovodním potrubí z PE trub d 50</t>
  </si>
  <si>
    <t>595497173</t>
  </si>
  <si>
    <t>Montáž tvarovek na vodovodním plastovém potrubí z polyetylenu PE 100 svařovaných na tupo SDR 11/PN16 T-kusů d 50</t>
  </si>
  <si>
    <t>https://podminky.urs.cz/item/CS_URS_2024_01/877181213</t>
  </si>
  <si>
    <t>"odbočka - sběrné potrubí - viz. D.1.2.5.3.+4." 1</t>
  </si>
  <si>
    <t>28615630</t>
  </si>
  <si>
    <t>odbočka HTEA úhel 87° DN 50/50</t>
  </si>
  <si>
    <t>301869899</t>
  </si>
  <si>
    <t>877231213</t>
  </si>
  <si>
    <t>Montáž T-kusů svařovaných na tupo na vodovodním potrubí z PE trub d 75</t>
  </si>
  <si>
    <t>520887111</t>
  </si>
  <si>
    <t>Montáž tvarovek na vodovodním plastovém potrubí z polyetylenu PE 100 svařovaných na tupo SDR 11/PN16 T-kusů d 75</t>
  </si>
  <si>
    <t>https://podminky.urs.cz/item/CS_URS_2024_01/877231213</t>
  </si>
  <si>
    <t>"odbočka - zaústění výtlač. potrubí do sběrného potrubí - viz. D.1.2.5.3.+4." 1+1</t>
  </si>
  <si>
    <t>28615571</t>
  </si>
  <si>
    <t>odbočka HTEA úhel 87° DN 75/50</t>
  </si>
  <si>
    <t>-1983042639</t>
  </si>
  <si>
    <t>899999038-R</t>
  </si>
  <si>
    <t>Upevnění sběrného potrubí na zeď</t>
  </si>
  <si>
    <t>395530135</t>
  </si>
  <si>
    <t>Poznámka k položce:_x000D_
Potrubí bude upevněno na stěny místností pomocí objímek 48-53 mm. Tyto budou pomocí kombi šroubu M8/80 upevněny do hmoždin 12x60mm. Hmoždiny budou osazeny do předvrtaných otvoru ø12mm dl.90mm. Rozteč mezi jednotlivými objímkami bude max. 1,2m. Potrubí bude osazeno v min sklonu 3%._x000D_
- objímka 48-53 mm - 8+14=22 ks_x000D_
- kombi šroub M8/80 - 8+14=22 ks_x000D_
- hmoždinky 12/80 mm - 8+14=22 ks_x000D_
- otvory D 12 mm, dl. 90 mm - 8+14=22 ks</t>
  </si>
  <si>
    <t>899999039-R</t>
  </si>
  <si>
    <t>Upevnění výtlačného potrubí na zeď</t>
  </si>
  <si>
    <t>52186635</t>
  </si>
  <si>
    <t>Poznámka k položce:_x000D_
Potrubí bude upevněno na stěny místností pomocí objímek 40-46 mm. Tyto budou pomocí kombi šroubu M8/80 upevněny do hmoždin 12x60mm. Hmoždiny budou osazeny do předvrtaných otvoru ø12mm dl.90mm. Rozteč mezi jednotlivými objímkami bude max. 1,2m. Potrubí bude osazeno v min sklonu 3%._x000D_
- objímka 40-46 mm - 5+4=9 ks_x000D_
- kombi šroub M8/80 - 5+4=9 ks_x000D_
- hmoždinky 12/80 mm - 5+4=9 ks_x000D_
- otvory D 12 mm, dl. 90 mm - 5+4=9 ks</t>
  </si>
  <si>
    <t>936457113</t>
  </si>
  <si>
    <t>Zálivka kotevních šroubů betonem objemu přes 0,25 do 1 m3</t>
  </si>
  <si>
    <t>-1054645998</t>
  </si>
  <si>
    <t>Zálivka kotevních šroubů, ocelových konstrukcí a dutin betonem se zvýšenými nároky na prostředí objemu jednotlivě přes 0,25 do 1,00 m3</t>
  </si>
  <si>
    <t>https://podminky.urs.cz/item/CS_URS_2024_01/936457113</t>
  </si>
  <si>
    <t>"zabetonování stávajících jímek - viz. D.1.2.5.2.-4." 0,4+0,6</t>
  </si>
  <si>
    <t>998018001</t>
  </si>
  <si>
    <t>Přesun hmot pro budovy ruční pro budovy v do 6 m</t>
  </si>
  <si>
    <t>-1747760370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</si>
  <si>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</si>
  <si>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https://podminky.urs.cz/item/CS_URS_2024_01/998018001</t>
  </si>
  <si>
    <t>722</t>
  </si>
  <si>
    <t>Zdravotechnika - vnitřní vodovod</t>
  </si>
  <si>
    <t>722229104</t>
  </si>
  <si>
    <t>Montáž vodovodních armatur s jedním závitem G 5/4" ostatní typ</t>
  </si>
  <si>
    <t>-2112840099</t>
  </si>
  <si>
    <t>Armatury s jedním závitem montáž vodovodních armatur s jedním závitem ostatních typů G 5/4"</t>
  </si>
  <si>
    <t>https://podminky.urs.cz/item/CS_URS_2024_01/722229104</t>
  </si>
  <si>
    <t>"výtlačné potrubí - viz. D.1.2.5.3.+4." 1+1</t>
  </si>
  <si>
    <t>28655029-R</t>
  </si>
  <si>
    <t>hadičník mosazný 5/4x35 vnější závit</t>
  </si>
  <si>
    <t>1448070471</t>
  </si>
  <si>
    <t>722251113</t>
  </si>
  <si>
    <t>Hadice pryžové D 25/34</t>
  </si>
  <si>
    <t>854943627</t>
  </si>
  <si>
    <t>Požární příslušenství a armatury hadice pryžové Ø 25/34</t>
  </si>
  <si>
    <t>https://podminky.urs.cz/item/CS_URS_2024_01/722251113</t>
  </si>
  <si>
    <t>"propojení mezi čerpadlem a výtlačným potrubím - viz. TZ D.1.2.1." 1,0+1,0</t>
  </si>
  <si>
    <t>724</t>
  </si>
  <si>
    <t>Zdravotechnika - strojní vybavení</t>
  </si>
  <si>
    <t>724999992-R</t>
  </si>
  <si>
    <t>M+D akumulační nádrže PVC o objemu 500 litrů</t>
  </si>
  <si>
    <t>-180807603</t>
  </si>
  <si>
    <t>Poznámka k položce:_x000D_
rozměry: 1565x655x610 mm_x000D_
Nádrž je opatřena revizním otvorem DN350, kterým bude osazeno vnitřní vystrojení (kalové čerpadlo, snímače hladiny a výtlačné potrubí). V nádrži budou vyříznuty otvory DN 50 - 2 ks pro zaústění potrubí.</t>
  </si>
  <si>
    <t>724999993-R</t>
  </si>
  <si>
    <t>M+D ponorného kalového čerpadla</t>
  </si>
  <si>
    <t>1220339257</t>
  </si>
  <si>
    <t>Poznámka k položce:_x000D_
- výtlak čerpadla - 8 m_x000D_
- Max. průtok - 215 l/min_x000D_
- napětí - 230 V_x000D_
- příkon čerpadla - 750 W</t>
  </si>
  <si>
    <t>724999994-R</t>
  </si>
  <si>
    <t>M+D odvlhčovače</t>
  </si>
  <si>
    <t>-1864570940</t>
  </si>
  <si>
    <t>767</t>
  </si>
  <si>
    <t>Konstrukce zámečnické</t>
  </si>
  <si>
    <t>767995113</t>
  </si>
  <si>
    <t>Montáž atypických zámečnických konstrukcí hm přes 10 do 20 kg</t>
  </si>
  <si>
    <t>-1091581953</t>
  </si>
  <si>
    <t>Montáž ostatních atypických zámečnických konstrukcí hmotnosti přes 10 do 20 kg</t>
  </si>
  <si>
    <t>https://podminky.urs.cz/item/CS_URS_2024_01/767995113</t>
  </si>
  <si>
    <t>"podstavec pod odvlhčovač - viz. D.1.2.5.5." 5*16,4</t>
  </si>
  <si>
    <t>55399031-R</t>
  </si>
  <si>
    <t>Ocelový podstavec žárově pozinkovaný</t>
  </si>
  <si>
    <t>-1848071425</t>
  </si>
  <si>
    <t>998767121</t>
  </si>
  <si>
    <t>Přesun hmot tonážní pro zámečnické konstrukce ruční v objektech v do 6 m</t>
  </si>
  <si>
    <t>-380516693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</si>
  <si>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</si>
  <si>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</si>
  <si>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SO-05.3 - Elektroinstalace</t>
  </si>
  <si>
    <t xml:space="preserve">    21-M - Elektromontáže</t>
  </si>
  <si>
    <t xml:space="preserve">    58-M - Technické zajištění</t>
  </si>
  <si>
    <t>21-M</t>
  </si>
  <si>
    <t>Elektromontáže</t>
  </si>
  <si>
    <t>1.1</t>
  </si>
  <si>
    <t>Rozvaděče =RE-2 + příslušenství</t>
  </si>
  <si>
    <t>-1259990682</t>
  </si>
  <si>
    <t>1.2</t>
  </si>
  <si>
    <t>kpl</t>
  </si>
  <si>
    <t>-1194225783</t>
  </si>
  <si>
    <t>Výměna stávajícího rozvaděče =RE-2 za nový včetně stavebních úprav</t>
  </si>
  <si>
    <t>1.3</t>
  </si>
  <si>
    <t>615184689</t>
  </si>
  <si>
    <t>JBP Z 5518-2029 H ZÁSUVKA 2NÁS.,VÍČKO,PRAKTIK, IP44,HNĚDÁ</t>
  </si>
  <si>
    <t>Poznámka k položce:_x000D_
číslo produktu: 81196935</t>
  </si>
  <si>
    <t>1.4</t>
  </si>
  <si>
    <t>1848182669</t>
  </si>
  <si>
    <t>JBP Z 5518-2929 H ZÁSUVKA 1NÁS.VÍČKO, PRAKTIK, IP44,HNĚDÁ</t>
  </si>
  <si>
    <t>Poznámka k položce:_x000D_
číslo produktu: 81196937</t>
  </si>
  <si>
    <t>1.5</t>
  </si>
  <si>
    <t>131081326</t>
  </si>
  <si>
    <t>KOPOS TRUBKA OCEL ZÁVIT 6016 ZNM SENDZIM POZINK 22,5/20,3MM 3M</t>
  </si>
  <si>
    <t>Poznámka k položce:_x000D_
číslo produktu: 99006016</t>
  </si>
  <si>
    <t>1.6</t>
  </si>
  <si>
    <t>KOPOS VÝVODKA 4813/P PRO OCEL TR VNĚJŠÍ</t>
  </si>
  <si>
    <t>-1982985310</t>
  </si>
  <si>
    <t>Poznámka k položce:_x000D_
číslo produktu: 4125</t>
  </si>
  <si>
    <t>1.7</t>
  </si>
  <si>
    <t>-1298023692</t>
  </si>
  <si>
    <t>KOPOS PŘÍCHYTKA OMEGA 5220 ZNM POZINK + příslušenství</t>
  </si>
  <si>
    <t>Poznámka k položce:_x000D_
číslo produktu: 80980371</t>
  </si>
  <si>
    <t>1.8</t>
  </si>
  <si>
    <t>1087848888</t>
  </si>
  <si>
    <t>ARKYS ŽLAB MERKUR 2 50/50 GZ L=2M ARK-211110</t>
  </si>
  <si>
    <t>Poznámka k položce:_x000D_
číslo produktu: 83457972</t>
  </si>
  <si>
    <t>1.9</t>
  </si>
  <si>
    <t>ARKYS SPOJKA SZM 1 - GZ</t>
  </si>
  <si>
    <t>993380894</t>
  </si>
  <si>
    <t>Poznámka k položce:_x000D_
číslo produktu: 37100016</t>
  </si>
  <si>
    <t>1.10</t>
  </si>
  <si>
    <t>ARKYS SPOJKA SUM 1 UZEMNOVACI - GZ</t>
  </si>
  <si>
    <t>231832049</t>
  </si>
  <si>
    <t>Poznámka k položce:_x000D_
číslo produktu: 55011</t>
  </si>
  <si>
    <t>1.11</t>
  </si>
  <si>
    <t>ARKYS NOSNÍK MERKUR NZM 100 - GZ</t>
  </si>
  <si>
    <t>-1474386921</t>
  </si>
  <si>
    <t>Poznámka k položce:_x000D_
číslo produktu: 52996517</t>
  </si>
  <si>
    <t>1.12</t>
  </si>
  <si>
    <t>Šrouby pro kotvení do zdiva + příslušenství</t>
  </si>
  <si>
    <t>1795924310</t>
  </si>
  <si>
    <t>1.13</t>
  </si>
  <si>
    <t>Vodič pevný H07V-U 10 ŽLUTOZELENÁ (CY.)</t>
  </si>
  <si>
    <t>-1049771739</t>
  </si>
  <si>
    <t>Poznámka k položce:_x000D_
číslo produktu: 17073</t>
  </si>
  <si>
    <t>1.14</t>
  </si>
  <si>
    <t>Kabel 1-CYKY-J 3x2,5mm</t>
  </si>
  <si>
    <t>1772347062</t>
  </si>
  <si>
    <t>Poznámka k položce:_x000D_
číslo produktu: 81594084</t>
  </si>
  <si>
    <t>58-M</t>
  </si>
  <si>
    <t>Technické zajištění</t>
  </si>
  <si>
    <t>2.1</t>
  </si>
  <si>
    <t>Elektroinstalační materiál + příslušenství</t>
  </si>
  <si>
    <t>136838205</t>
  </si>
  <si>
    <t>2.2</t>
  </si>
  <si>
    <t>Technický dozor</t>
  </si>
  <si>
    <t>-188566045</t>
  </si>
  <si>
    <t>2.3</t>
  </si>
  <si>
    <t>Revize</t>
  </si>
  <si>
    <t>277331667</t>
  </si>
  <si>
    <t>2.5</t>
  </si>
  <si>
    <t>Projektová dokumentace DSPS</t>
  </si>
  <si>
    <t>-1198635838</t>
  </si>
  <si>
    <t>2.6</t>
  </si>
  <si>
    <t>Oživení systému</t>
  </si>
  <si>
    <t>-1864946614</t>
  </si>
  <si>
    <t>2.9</t>
  </si>
  <si>
    <t>Ostatní (doprava, zařízení staveniště, energie, ubytování)</t>
  </si>
  <si>
    <t>1610707824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</si>
  <si>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</si>
  <si>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</si>
  <si>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</si>
  <si>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</si>
  <si>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</si>
  <si>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</si>
  <si>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</si>
  <si>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</si>
  <si>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</si>
  <si>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</si>
  <si>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1024</t>
  </si>
  <si>
    <t>-1886255009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</si>
  <si>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 lávek přes výkopy. Zajištění výkopů zábradlím. Zřízení čistících zón před výjezdem z obvodu staveniště. Zajištění bezpečnosti práce. Ochrana životního prostředí (stromů, porostů a vegetačních ploch dle ČSN 83 9061). Je navrženo vypolštářované bednění u 5 ks stromu.</t>
  </si>
  <si>
    <t>031002001</t>
  </si>
  <si>
    <t>Oprava příjezdové komunikace</t>
  </si>
  <si>
    <t>-783074871</t>
  </si>
  <si>
    <t>Poznámka k položce:_x000D_
Odfrézování asfaltu a nový asfaltový povrch 200 m2.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</si>
  <si>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</si>
  <si>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</si>
  <si>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</si>
  <si>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</si>
  <si>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-1438338892</t>
  </si>
  <si>
    <t>Poznámka k položce:_x000D_
- kanalizace dl. 38+29=67 m_x000D_
- drenáž - 27+33=60 m</t>
  </si>
  <si>
    <t>090002000</t>
  </si>
  <si>
    <t xml:space="preserve">Zajištění ochrany a vytýčení podzemních inženýrských sítí </t>
  </si>
  <si>
    <t>262144</t>
  </si>
  <si>
    <t>1119936923</t>
  </si>
  <si>
    <t>Poznámka k položce:_x000D_
Zajištění ochrany a vytýčení podzemních inženýrských sítí uvedených v projektové dokumentaci dle podmínek z dokladové části projektu (např. podzemní vedení VO, kanalizace, telekomunikační vedení)
._x000D_
Ochrana veřejného osvětlení plechem tl. 30 mm 2x4 m po dobu výstavby.</t>
  </si>
  <si>
    <t>091003000</t>
  </si>
  <si>
    <t>Geodetické práce po výstavbě</t>
  </si>
  <si>
    <t>1429171735</t>
  </si>
  <si>
    <t>Poznámka k položce:_x000D_
Geodetické zaměření skutečně provedeného díla. 3x v grafické (tištěné) podobě a 1x v digitálním vyhotovení.</t>
  </si>
  <si>
    <t>091204000</t>
  </si>
  <si>
    <t>Dokumentace skutečného provedení stavby</t>
  </si>
  <si>
    <t>-920160018</t>
  </si>
  <si>
    <t>091404000</t>
  </si>
  <si>
    <t>Zkoušky, atesty a revize podle ČSN a případných jiných právních nebo technických předpisů</t>
  </si>
  <si>
    <t>-854670134</t>
  </si>
  <si>
    <t>Poznámka k položce:_x000D_
Zajištění a provedení všech ostatních nezbytných zkoušek, rozborů, atestů a revizí podle ČSN a případných jiných právních nebo technických předpisů platných v době provádění a předání díla, kterými bude prokázáno dosažení předepsané kvality a předepsaných technických parametrů díla._x000D_
- např. zkouška vodotěsnosti kanalizace</t>
  </si>
  <si>
    <t>091406000</t>
  </si>
  <si>
    <t>Publicita projektu - informační tabule</t>
  </si>
  <si>
    <t>-762427695</t>
  </si>
  <si>
    <t>Poznámka k položce:_x000D_
Zhotovení a instalace prezentační cedule 
nejpozději do jednoho měsíce od převzetí staveniště na místě realizace (dočasná) a následná instalace prezentační cedule po dokončení stavby (trvalá).</t>
  </si>
  <si>
    <t>091804002</t>
  </si>
  <si>
    <t>Zpracování dílenských výkresů</t>
  </si>
  <si>
    <t>1570901821</t>
  </si>
  <si>
    <t>Poznámka k položce:_x000D_
- podstavec pod odvlhčovač</t>
  </si>
  <si>
    <t>091806000</t>
  </si>
  <si>
    <t>Zajištění všech nezbytných průzkumů nutných pro řádné provádění a dokončení díla</t>
  </si>
  <si>
    <t>783576406</t>
  </si>
  <si>
    <t xml:space="preserve">Poznámka k položce:_x000D_
- záchranný archeologický výzkum_x000D_
</t>
  </si>
  <si>
    <t>091806001</t>
  </si>
  <si>
    <t>Analýza všech druhů odpadů ukládaných na skládku</t>
  </si>
  <si>
    <t>846327649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</si>
  <si>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</si>
  <si>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092004008</t>
  </si>
  <si>
    <t>Pasportizace komunikací</t>
  </si>
  <si>
    <t>2083721374</t>
  </si>
  <si>
    <t xml:space="preserve">Poznámka k položce:_x000D_
Před zahájením stavebních prací bude provedena pasportizace užívaných komunikací v okolí stavby (ul. Lanškrounská a komunikace v majetku ÚZSVM) za účasti správce.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</si>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</sst>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71201221" TargetMode="External"/><Relationship Id="rId18" Type="http://schemas.openxmlformats.org/officeDocument/2006/relationships/hyperlink" Target="https://podminky.urs.cz/item/CS_URS_2024_01/181951112" TargetMode="External"/><Relationship Id="rId26" Type="http://schemas.openxmlformats.org/officeDocument/2006/relationships/hyperlink" Target="https://podminky.urs.cz/item/CS_URS_2024_01/810351811" TargetMode="External"/><Relationship Id="rId39" Type="http://schemas.openxmlformats.org/officeDocument/2006/relationships/hyperlink" Target="https://podminky.urs.cz/item/CS_URS_2024_01/890111852" TargetMode="External"/><Relationship Id="rId21" Type="http://schemas.openxmlformats.org/officeDocument/2006/relationships/hyperlink" Target="https://podminky.urs.cz/item/CS_URS_2024_01/451573111" TargetMode="External"/><Relationship Id="rId34" Type="http://schemas.openxmlformats.org/officeDocument/2006/relationships/hyperlink" Target="https://podminky.urs.cz/item/CS_URS_2024_01/877260341" TargetMode="External"/><Relationship Id="rId42" Type="http://schemas.openxmlformats.org/officeDocument/2006/relationships/hyperlink" Target="https://podminky.urs.cz/item/CS_URS_2024_01/894812321" TargetMode="External"/><Relationship Id="rId47" Type="http://schemas.openxmlformats.org/officeDocument/2006/relationships/hyperlink" Target="https://podminky.urs.cz/item/CS_URS_2024_01/895941301" TargetMode="External"/><Relationship Id="rId50" Type="http://schemas.openxmlformats.org/officeDocument/2006/relationships/hyperlink" Target="https://podminky.urs.cz/item/CS_URS_2024_01/899104112" TargetMode="External"/><Relationship Id="rId55" Type="http://schemas.openxmlformats.org/officeDocument/2006/relationships/hyperlink" Target="https://podminky.urs.cz/item/CS_URS_2024_01/966008221" TargetMode="External"/><Relationship Id="rId63" Type="http://schemas.openxmlformats.org/officeDocument/2006/relationships/hyperlink" Target="https://podminky.urs.cz/item/CS_URS_2024_01/997013813" TargetMode="External"/><Relationship Id="rId68" Type="http://schemas.openxmlformats.org/officeDocument/2006/relationships/hyperlink" Target="https://podminky.urs.cz/item/CS_URS_2024_01/711491176" TargetMode="External"/><Relationship Id="rId7" Type="http://schemas.openxmlformats.org/officeDocument/2006/relationships/hyperlink" Target="https://podminky.urs.cz/item/CS_URS_2024_01/132212131" TargetMode="External"/><Relationship Id="rId71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119001401" TargetMode="External"/><Relationship Id="rId16" Type="http://schemas.openxmlformats.org/officeDocument/2006/relationships/hyperlink" Target="https://podminky.urs.cz/item/CS_URS_2024_01/174151102" TargetMode="External"/><Relationship Id="rId29" Type="http://schemas.openxmlformats.org/officeDocument/2006/relationships/hyperlink" Target="https://podminky.urs.cz/item/CS_URS_2024_01/871353121" TargetMode="External"/><Relationship Id="rId1" Type="http://schemas.openxmlformats.org/officeDocument/2006/relationships/hyperlink" Target="https://podminky.urs.cz/item/CS_URS_2024_01/113106171" TargetMode="External"/><Relationship Id="rId6" Type="http://schemas.openxmlformats.org/officeDocument/2006/relationships/hyperlink" Target="https://podminky.urs.cz/item/CS_URS_2024_01/131251102" TargetMode="External"/><Relationship Id="rId11" Type="http://schemas.openxmlformats.org/officeDocument/2006/relationships/hyperlink" Target="https://podminky.urs.cz/item/CS_URS_2024_01/167151101" TargetMode="External"/><Relationship Id="rId24" Type="http://schemas.openxmlformats.org/officeDocument/2006/relationships/hyperlink" Target="https://podminky.urs.cz/item/CS_URS_2024_01/596211110" TargetMode="External"/><Relationship Id="rId32" Type="http://schemas.openxmlformats.org/officeDocument/2006/relationships/hyperlink" Target="https://podminky.urs.cz/item/CS_URS_2024_01/877260310" TargetMode="External"/><Relationship Id="rId37" Type="http://schemas.openxmlformats.org/officeDocument/2006/relationships/hyperlink" Target="https://podminky.urs.cz/item/CS_URS_2024_01/877350320" TargetMode="External"/><Relationship Id="rId40" Type="http://schemas.openxmlformats.org/officeDocument/2006/relationships/hyperlink" Target="https://podminky.urs.cz/item/CS_URS_2024_01/890411851" TargetMode="External"/><Relationship Id="rId45" Type="http://schemas.openxmlformats.org/officeDocument/2006/relationships/hyperlink" Target="https://podminky.urs.cz/item/CS_URS_2024_01/894812339" TargetMode="External"/><Relationship Id="rId53" Type="http://schemas.openxmlformats.org/officeDocument/2006/relationships/hyperlink" Target="https://podminky.urs.cz/item/CS_URS_2024_01/916131213" TargetMode="External"/><Relationship Id="rId58" Type="http://schemas.openxmlformats.org/officeDocument/2006/relationships/hyperlink" Target="https://podminky.urs.cz/item/CS_URS_2024_01/997013501" TargetMode="External"/><Relationship Id="rId66" Type="http://schemas.openxmlformats.org/officeDocument/2006/relationships/hyperlink" Target="https://podminky.urs.cz/item/CS_URS_2024_01/997221611" TargetMode="External"/><Relationship Id="rId5" Type="http://schemas.openxmlformats.org/officeDocument/2006/relationships/hyperlink" Target="https://podminky.urs.cz/item/CS_URS_2024_01/122251102" TargetMode="External"/><Relationship Id="rId15" Type="http://schemas.openxmlformats.org/officeDocument/2006/relationships/hyperlink" Target="https://podminky.urs.cz/item/CS_URS_2024_01/174151101" TargetMode="External"/><Relationship Id="rId23" Type="http://schemas.openxmlformats.org/officeDocument/2006/relationships/hyperlink" Target="https://podminky.urs.cz/item/CS_URS_2024_01/564861011" TargetMode="External"/><Relationship Id="rId28" Type="http://schemas.openxmlformats.org/officeDocument/2006/relationships/hyperlink" Target="https://podminky.urs.cz/item/CS_URS_2024_01/871313121" TargetMode="External"/><Relationship Id="rId36" Type="http://schemas.openxmlformats.org/officeDocument/2006/relationships/hyperlink" Target="https://podminky.urs.cz/item/CS_URS_2024_01/877350310" TargetMode="External"/><Relationship Id="rId49" Type="http://schemas.openxmlformats.org/officeDocument/2006/relationships/hyperlink" Target="https://podminky.urs.cz/item/CS_URS_2024_01/899102211" TargetMode="External"/><Relationship Id="rId57" Type="http://schemas.openxmlformats.org/officeDocument/2006/relationships/hyperlink" Target="https://podminky.urs.cz/item/CS_URS_2024_01/971042331" TargetMode="External"/><Relationship Id="rId61" Type="http://schemas.openxmlformats.org/officeDocument/2006/relationships/hyperlink" Target="https://podminky.urs.cz/item/CS_URS_2024_01/997013602" TargetMode="External"/><Relationship Id="rId10" Type="http://schemas.openxmlformats.org/officeDocument/2006/relationships/hyperlink" Target="https://podminky.urs.cz/item/CS_URS_2024_01/162751119" TargetMode="External"/><Relationship Id="rId19" Type="http://schemas.openxmlformats.org/officeDocument/2006/relationships/hyperlink" Target="https://podminky.urs.cz/item/CS_URS_2024_01/211971122" TargetMode="External"/><Relationship Id="rId31" Type="http://schemas.openxmlformats.org/officeDocument/2006/relationships/hyperlink" Target="https://podminky.urs.cz/item/CS_URS_2024_01/871365811" TargetMode="External"/><Relationship Id="rId44" Type="http://schemas.openxmlformats.org/officeDocument/2006/relationships/hyperlink" Target="https://podminky.urs.cz/item/CS_URS_2024_01/894812331" TargetMode="External"/><Relationship Id="rId52" Type="http://schemas.openxmlformats.org/officeDocument/2006/relationships/hyperlink" Target="https://podminky.urs.cz/item/CS_URS_2024_01/899203112" TargetMode="External"/><Relationship Id="rId60" Type="http://schemas.openxmlformats.org/officeDocument/2006/relationships/hyperlink" Target="https://podminky.urs.cz/item/CS_URS_2024_01/997013601" TargetMode="External"/><Relationship Id="rId65" Type="http://schemas.openxmlformats.org/officeDocument/2006/relationships/hyperlink" Target="https://podminky.urs.cz/item/CS_URS_2024_01/997221569" TargetMode="External"/><Relationship Id="rId4" Type="http://schemas.openxmlformats.org/officeDocument/2006/relationships/hyperlink" Target="https://podminky.urs.cz/item/CS_URS_2024_01/119001421" TargetMode="External"/><Relationship Id="rId9" Type="http://schemas.openxmlformats.org/officeDocument/2006/relationships/hyperlink" Target="https://podminky.urs.cz/item/CS_URS_2024_01/162751117" TargetMode="External"/><Relationship Id="rId14" Type="http://schemas.openxmlformats.org/officeDocument/2006/relationships/hyperlink" Target="https://podminky.urs.cz/item/CS_URS_2024_01/171251201" TargetMode="External"/><Relationship Id="rId22" Type="http://schemas.openxmlformats.org/officeDocument/2006/relationships/hyperlink" Target="https://podminky.urs.cz/item/CS_URS_2024_01/452112112" TargetMode="External"/><Relationship Id="rId27" Type="http://schemas.openxmlformats.org/officeDocument/2006/relationships/hyperlink" Target="https://podminky.urs.cz/item/CS_URS_2024_01/812392121" TargetMode="External"/><Relationship Id="rId30" Type="http://schemas.openxmlformats.org/officeDocument/2006/relationships/hyperlink" Target="https://podminky.urs.cz/item/CS_URS_2024_01/871363121" TargetMode="External"/><Relationship Id="rId35" Type="http://schemas.openxmlformats.org/officeDocument/2006/relationships/hyperlink" Target="https://podminky.urs.cz/item/CS_URS_2024_01/877310330" TargetMode="External"/><Relationship Id="rId43" Type="http://schemas.openxmlformats.org/officeDocument/2006/relationships/hyperlink" Target="https://podminky.urs.cz/item/CS_URS_2024_01/894812324" TargetMode="External"/><Relationship Id="rId48" Type="http://schemas.openxmlformats.org/officeDocument/2006/relationships/hyperlink" Target="https://podminky.urs.cz/item/CS_URS_2024_01/895941313" TargetMode="External"/><Relationship Id="rId56" Type="http://schemas.openxmlformats.org/officeDocument/2006/relationships/hyperlink" Target="https://podminky.urs.cz/item/CS_URS_2024_01/971042231" TargetMode="External"/><Relationship Id="rId64" Type="http://schemas.openxmlformats.org/officeDocument/2006/relationships/hyperlink" Target="https://podminky.urs.cz/item/CS_URS_2024_01/997221561" TargetMode="External"/><Relationship Id="rId69" Type="http://schemas.openxmlformats.org/officeDocument/2006/relationships/hyperlink" Target="https://podminky.urs.cz/item/CS_URS_2024_01/711491571" TargetMode="External"/><Relationship Id="rId8" Type="http://schemas.openxmlformats.org/officeDocument/2006/relationships/hyperlink" Target="https://podminky.urs.cz/item/CS_URS_2024_01/139001101" TargetMode="External"/><Relationship Id="rId51" Type="http://schemas.openxmlformats.org/officeDocument/2006/relationships/hyperlink" Target="https://podminky.urs.cz/item/CS_URS_2024_01/899202211" TargetMode="External"/><Relationship Id="rId3" Type="http://schemas.openxmlformats.org/officeDocument/2006/relationships/hyperlink" Target="https://podminky.urs.cz/item/CS_URS_2024_01/119001405" TargetMode="External"/><Relationship Id="rId12" Type="http://schemas.openxmlformats.org/officeDocument/2006/relationships/hyperlink" Target="https://podminky.urs.cz/item/CS_URS_2024_01/171151131" TargetMode="External"/><Relationship Id="rId17" Type="http://schemas.openxmlformats.org/officeDocument/2006/relationships/hyperlink" Target="https://podminky.urs.cz/item/CS_URS_2024_01/175151101" TargetMode="External"/><Relationship Id="rId25" Type="http://schemas.openxmlformats.org/officeDocument/2006/relationships/hyperlink" Target="https://podminky.urs.cz/item/CS_URS_2024_01/596212210" TargetMode="External"/><Relationship Id="rId33" Type="http://schemas.openxmlformats.org/officeDocument/2006/relationships/hyperlink" Target="https://podminky.urs.cz/item/CS_URS_2024_01/877260320" TargetMode="External"/><Relationship Id="rId38" Type="http://schemas.openxmlformats.org/officeDocument/2006/relationships/hyperlink" Target="https://podminky.urs.cz/item/CS_URS_2024_01/877360320" TargetMode="External"/><Relationship Id="rId46" Type="http://schemas.openxmlformats.org/officeDocument/2006/relationships/hyperlink" Target="https://podminky.urs.cz/item/CS_URS_2024_01/894812356" TargetMode="External"/><Relationship Id="rId59" Type="http://schemas.openxmlformats.org/officeDocument/2006/relationships/hyperlink" Target="https://podminky.urs.cz/item/CS_URS_2024_01/997013509" TargetMode="External"/><Relationship Id="rId67" Type="http://schemas.openxmlformats.org/officeDocument/2006/relationships/hyperlink" Target="https://podminky.urs.cz/item/CS_URS_2024_01/998276101" TargetMode="External"/><Relationship Id="rId20" Type="http://schemas.openxmlformats.org/officeDocument/2006/relationships/hyperlink" Target="https://podminky.urs.cz/item/CS_URS_2024_01/212755214" TargetMode="External"/><Relationship Id="rId41" Type="http://schemas.openxmlformats.org/officeDocument/2006/relationships/hyperlink" Target="https://podminky.urs.cz/item/CS_URS_2024_01/894411121" TargetMode="External"/><Relationship Id="rId54" Type="http://schemas.openxmlformats.org/officeDocument/2006/relationships/hyperlink" Target="https://podminky.urs.cz/item/CS_URS_2024_01/916991121" TargetMode="External"/><Relationship Id="rId62" Type="http://schemas.openxmlformats.org/officeDocument/2006/relationships/hyperlink" Target="https://podminky.urs.cz/item/CS_URS_2024_01/997013603" TargetMode="External"/><Relationship Id="rId70" Type="http://schemas.openxmlformats.org/officeDocument/2006/relationships/hyperlink" Target="https://podminky.urs.cz/item/CS_URS_2024_01/9987111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74151101" TargetMode="External"/><Relationship Id="rId18" Type="http://schemas.openxmlformats.org/officeDocument/2006/relationships/hyperlink" Target="https://podminky.urs.cz/item/CS_URS_2024_01/181951112" TargetMode="External"/><Relationship Id="rId26" Type="http://schemas.openxmlformats.org/officeDocument/2006/relationships/hyperlink" Target="https://podminky.urs.cz/item/CS_URS_2024_01/871275811" TargetMode="External"/><Relationship Id="rId39" Type="http://schemas.openxmlformats.org/officeDocument/2006/relationships/hyperlink" Target="https://podminky.urs.cz/item/CS_URS_2024_01/894812323" TargetMode="External"/><Relationship Id="rId21" Type="http://schemas.openxmlformats.org/officeDocument/2006/relationships/hyperlink" Target="https://podminky.urs.cz/item/CS_URS_2024_01/451573111" TargetMode="External"/><Relationship Id="rId34" Type="http://schemas.openxmlformats.org/officeDocument/2006/relationships/hyperlink" Target="https://podminky.urs.cz/item/CS_URS_2024_01/877360320" TargetMode="External"/><Relationship Id="rId42" Type="http://schemas.openxmlformats.org/officeDocument/2006/relationships/hyperlink" Target="https://podminky.urs.cz/item/CS_URS_2024_01/894812339" TargetMode="External"/><Relationship Id="rId47" Type="http://schemas.openxmlformats.org/officeDocument/2006/relationships/hyperlink" Target="https://podminky.urs.cz/item/CS_URS_2024_01/899102211" TargetMode="External"/><Relationship Id="rId50" Type="http://schemas.openxmlformats.org/officeDocument/2006/relationships/hyperlink" Target="https://podminky.urs.cz/item/CS_URS_2024_01/997013501" TargetMode="External"/><Relationship Id="rId55" Type="http://schemas.openxmlformats.org/officeDocument/2006/relationships/hyperlink" Target="https://podminky.urs.cz/item/CS_URS_2024_01/997013813" TargetMode="External"/><Relationship Id="rId63" Type="http://schemas.openxmlformats.org/officeDocument/2006/relationships/drawing" Target="../drawings/drawing3.xml"/><Relationship Id="rId7" Type="http://schemas.openxmlformats.org/officeDocument/2006/relationships/hyperlink" Target="https://podminky.urs.cz/item/CS_URS_2024_01/139001101" TargetMode="External"/><Relationship Id="rId2" Type="http://schemas.openxmlformats.org/officeDocument/2006/relationships/hyperlink" Target="https://podminky.urs.cz/item/CS_URS_2024_01/119001405" TargetMode="External"/><Relationship Id="rId16" Type="http://schemas.openxmlformats.org/officeDocument/2006/relationships/hyperlink" Target="https://podminky.urs.cz/item/CS_URS_2024_01/181351003" TargetMode="External"/><Relationship Id="rId20" Type="http://schemas.openxmlformats.org/officeDocument/2006/relationships/hyperlink" Target="https://podminky.urs.cz/item/CS_URS_2024_01/212755214" TargetMode="External"/><Relationship Id="rId29" Type="http://schemas.openxmlformats.org/officeDocument/2006/relationships/hyperlink" Target="https://podminky.urs.cz/item/CS_URS_2024_01/871363121" TargetMode="External"/><Relationship Id="rId41" Type="http://schemas.openxmlformats.org/officeDocument/2006/relationships/hyperlink" Target="https://podminky.urs.cz/item/CS_URS_2024_01/894812331" TargetMode="External"/><Relationship Id="rId54" Type="http://schemas.openxmlformats.org/officeDocument/2006/relationships/hyperlink" Target="https://podminky.urs.cz/item/CS_URS_2024_01/997013603" TargetMode="External"/><Relationship Id="rId62" Type="http://schemas.openxmlformats.org/officeDocument/2006/relationships/hyperlink" Target="https://podminky.urs.cz/item/CS_URS_2024_01/998711101" TargetMode="External"/><Relationship Id="rId1" Type="http://schemas.openxmlformats.org/officeDocument/2006/relationships/hyperlink" Target="https://podminky.urs.cz/item/CS_URS_2024_01/113106121" TargetMode="External"/><Relationship Id="rId6" Type="http://schemas.openxmlformats.org/officeDocument/2006/relationships/hyperlink" Target="https://podminky.urs.cz/item/CS_URS_2024_01/132251253" TargetMode="External"/><Relationship Id="rId11" Type="http://schemas.openxmlformats.org/officeDocument/2006/relationships/hyperlink" Target="https://podminky.urs.cz/item/CS_URS_2024_01/171201221" TargetMode="External"/><Relationship Id="rId24" Type="http://schemas.openxmlformats.org/officeDocument/2006/relationships/hyperlink" Target="https://podminky.urs.cz/item/CS_URS_2024_01/596211110" TargetMode="External"/><Relationship Id="rId32" Type="http://schemas.openxmlformats.org/officeDocument/2006/relationships/hyperlink" Target="https://podminky.urs.cz/item/CS_URS_2024_01/877350310" TargetMode="External"/><Relationship Id="rId37" Type="http://schemas.openxmlformats.org/officeDocument/2006/relationships/hyperlink" Target="https://podminky.urs.cz/item/CS_URS_2024_01/890311851" TargetMode="External"/><Relationship Id="rId40" Type="http://schemas.openxmlformats.org/officeDocument/2006/relationships/hyperlink" Target="https://podminky.urs.cz/item/CS_URS_2024_01/894812324" TargetMode="External"/><Relationship Id="rId45" Type="http://schemas.openxmlformats.org/officeDocument/2006/relationships/hyperlink" Target="https://podminky.urs.cz/item/CS_URS_2024_01/895941313" TargetMode="External"/><Relationship Id="rId53" Type="http://schemas.openxmlformats.org/officeDocument/2006/relationships/hyperlink" Target="https://podminky.urs.cz/item/CS_URS_2024_01/997013602" TargetMode="External"/><Relationship Id="rId58" Type="http://schemas.openxmlformats.org/officeDocument/2006/relationships/hyperlink" Target="https://podminky.urs.cz/item/CS_URS_2024_01/997221611" TargetMode="External"/><Relationship Id="rId5" Type="http://schemas.openxmlformats.org/officeDocument/2006/relationships/hyperlink" Target="https://podminky.urs.cz/item/CS_URS_2024_01/132212131" TargetMode="External"/><Relationship Id="rId15" Type="http://schemas.openxmlformats.org/officeDocument/2006/relationships/hyperlink" Target="https://podminky.urs.cz/item/CS_URS_2024_01/175151101" TargetMode="External"/><Relationship Id="rId23" Type="http://schemas.openxmlformats.org/officeDocument/2006/relationships/hyperlink" Target="https://podminky.urs.cz/item/CS_URS_2024_01/564861011" TargetMode="External"/><Relationship Id="rId28" Type="http://schemas.openxmlformats.org/officeDocument/2006/relationships/hyperlink" Target="https://podminky.urs.cz/item/CS_URS_2024_01/871353121" TargetMode="External"/><Relationship Id="rId36" Type="http://schemas.openxmlformats.org/officeDocument/2006/relationships/hyperlink" Target="https://podminky.urs.cz/item/CS_URS_2024_01/890111852" TargetMode="External"/><Relationship Id="rId49" Type="http://schemas.openxmlformats.org/officeDocument/2006/relationships/hyperlink" Target="https://podminky.urs.cz/item/CS_URS_2024_01/916991121" TargetMode="External"/><Relationship Id="rId57" Type="http://schemas.openxmlformats.org/officeDocument/2006/relationships/hyperlink" Target="https://podminky.urs.cz/item/CS_URS_2024_01/997221569" TargetMode="External"/><Relationship Id="rId61" Type="http://schemas.openxmlformats.org/officeDocument/2006/relationships/hyperlink" Target="https://podminky.urs.cz/item/CS_URS_2024_01/711491571" TargetMode="External"/><Relationship Id="rId10" Type="http://schemas.openxmlformats.org/officeDocument/2006/relationships/hyperlink" Target="https://podminky.urs.cz/item/CS_URS_2024_01/167151101" TargetMode="External"/><Relationship Id="rId19" Type="http://schemas.openxmlformats.org/officeDocument/2006/relationships/hyperlink" Target="https://podminky.urs.cz/item/CS_URS_2024_01/211971121" TargetMode="External"/><Relationship Id="rId31" Type="http://schemas.openxmlformats.org/officeDocument/2006/relationships/hyperlink" Target="https://podminky.urs.cz/item/CS_URS_2024_01/877260320" TargetMode="External"/><Relationship Id="rId44" Type="http://schemas.openxmlformats.org/officeDocument/2006/relationships/hyperlink" Target="https://podminky.urs.cz/item/CS_URS_2024_01/895941301" TargetMode="External"/><Relationship Id="rId52" Type="http://schemas.openxmlformats.org/officeDocument/2006/relationships/hyperlink" Target="https://podminky.urs.cz/item/CS_URS_2024_01/997013601" TargetMode="External"/><Relationship Id="rId60" Type="http://schemas.openxmlformats.org/officeDocument/2006/relationships/hyperlink" Target="https://podminky.urs.cz/item/CS_URS_2024_01/711491176" TargetMode="External"/><Relationship Id="rId4" Type="http://schemas.openxmlformats.org/officeDocument/2006/relationships/hyperlink" Target="https://podminky.urs.cz/item/CS_URS_2024_01/131251102" TargetMode="External"/><Relationship Id="rId9" Type="http://schemas.openxmlformats.org/officeDocument/2006/relationships/hyperlink" Target="https://podminky.urs.cz/item/CS_URS_2024_01/162751119" TargetMode="External"/><Relationship Id="rId14" Type="http://schemas.openxmlformats.org/officeDocument/2006/relationships/hyperlink" Target="https://podminky.urs.cz/item/CS_URS_2024_01/174151102" TargetMode="External"/><Relationship Id="rId22" Type="http://schemas.openxmlformats.org/officeDocument/2006/relationships/hyperlink" Target="https://podminky.urs.cz/item/CS_URS_2024_01/452112112" TargetMode="External"/><Relationship Id="rId27" Type="http://schemas.openxmlformats.org/officeDocument/2006/relationships/hyperlink" Target="https://podminky.urs.cz/item/CS_URS_2024_01/871313121" TargetMode="External"/><Relationship Id="rId30" Type="http://schemas.openxmlformats.org/officeDocument/2006/relationships/hyperlink" Target="https://podminky.urs.cz/item/CS_URS_2024_01/877260310" TargetMode="External"/><Relationship Id="rId35" Type="http://schemas.openxmlformats.org/officeDocument/2006/relationships/hyperlink" Target="https://podminky.urs.cz/item/CS_URS_2024_01/877360330" TargetMode="External"/><Relationship Id="rId43" Type="http://schemas.openxmlformats.org/officeDocument/2006/relationships/hyperlink" Target="https://podminky.urs.cz/item/CS_URS_2024_01/894812357" TargetMode="External"/><Relationship Id="rId48" Type="http://schemas.openxmlformats.org/officeDocument/2006/relationships/hyperlink" Target="https://podminky.urs.cz/item/CS_URS_2024_01/916131213" TargetMode="External"/><Relationship Id="rId56" Type="http://schemas.openxmlformats.org/officeDocument/2006/relationships/hyperlink" Target="https://podminky.urs.cz/item/CS_URS_2024_01/997221561" TargetMode="External"/><Relationship Id="rId8" Type="http://schemas.openxmlformats.org/officeDocument/2006/relationships/hyperlink" Target="https://podminky.urs.cz/item/CS_URS_2024_01/162751117" TargetMode="External"/><Relationship Id="rId51" Type="http://schemas.openxmlformats.org/officeDocument/2006/relationships/hyperlink" Target="https://podminky.urs.cz/item/CS_URS_2024_01/997013509" TargetMode="External"/><Relationship Id="rId3" Type="http://schemas.openxmlformats.org/officeDocument/2006/relationships/hyperlink" Target="https://podminky.urs.cz/item/CS_URS_2024_01/121151103" TargetMode="External"/><Relationship Id="rId12" Type="http://schemas.openxmlformats.org/officeDocument/2006/relationships/hyperlink" Target="https://podminky.urs.cz/item/CS_URS_2024_01/171251201" TargetMode="External"/><Relationship Id="rId17" Type="http://schemas.openxmlformats.org/officeDocument/2006/relationships/hyperlink" Target="https://podminky.urs.cz/item/CS_URS_2024_01/181411121" TargetMode="External"/><Relationship Id="rId25" Type="http://schemas.openxmlformats.org/officeDocument/2006/relationships/hyperlink" Target="https://podminky.urs.cz/item/CS_URS_2024_01/596811120" TargetMode="External"/><Relationship Id="rId33" Type="http://schemas.openxmlformats.org/officeDocument/2006/relationships/hyperlink" Target="https://podminky.urs.cz/item/CS_URS_2024_01/877360310" TargetMode="External"/><Relationship Id="rId38" Type="http://schemas.openxmlformats.org/officeDocument/2006/relationships/hyperlink" Target="https://podminky.urs.cz/item/CS_URS_2024_01/894812322" TargetMode="External"/><Relationship Id="rId46" Type="http://schemas.openxmlformats.org/officeDocument/2006/relationships/hyperlink" Target="https://podminky.urs.cz/item/CS_URS_2024_01/899203112" TargetMode="External"/><Relationship Id="rId59" Type="http://schemas.openxmlformats.org/officeDocument/2006/relationships/hyperlink" Target="https://podminky.urs.cz/item/CS_URS_2024_01/998276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1149157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4_01/985131111" TargetMode="External"/><Relationship Id="rId7" Type="http://schemas.openxmlformats.org/officeDocument/2006/relationships/hyperlink" Target="https://podminky.urs.cz/item/CS_URS_2024_01/711491176" TargetMode="External"/><Relationship Id="rId12" Type="http://schemas.openxmlformats.org/officeDocument/2006/relationships/hyperlink" Target="https://podminky.urs.cz/item/CS_URS_2024_01/998713101" TargetMode="External"/><Relationship Id="rId2" Type="http://schemas.openxmlformats.org/officeDocument/2006/relationships/hyperlink" Target="https://podminky.urs.cz/item/CS_URS_2024_01/319202321" TargetMode="External"/><Relationship Id="rId1" Type="http://schemas.openxmlformats.org/officeDocument/2006/relationships/hyperlink" Target="https://podminky.urs.cz/item/CS_URS_2024_01/115101201" TargetMode="External"/><Relationship Id="rId6" Type="http://schemas.openxmlformats.org/officeDocument/2006/relationships/hyperlink" Target="https://podminky.urs.cz/item/CS_URS_2024_01/711192102" TargetMode="External"/><Relationship Id="rId11" Type="http://schemas.openxmlformats.org/officeDocument/2006/relationships/hyperlink" Target="https://podminky.urs.cz/item/CS_URS_2024_01/713131141" TargetMode="External"/><Relationship Id="rId5" Type="http://schemas.openxmlformats.org/officeDocument/2006/relationships/hyperlink" Target="https://podminky.urs.cz/item/CS_URS_2024_01/711112001" TargetMode="External"/><Relationship Id="rId10" Type="http://schemas.openxmlformats.org/officeDocument/2006/relationships/hyperlink" Target="https://podminky.urs.cz/item/CS_URS_2024_01/998711101" TargetMode="External"/><Relationship Id="rId4" Type="http://schemas.openxmlformats.org/officeDocument/2006/relationships/hyperlink" Target="https://podminky.urs.cz/item/CS_URS_2024_01/998011001" TargetMode="External"/><Relationship Id="rId9" Type="http://schemas.openxmlformats.org/officeDocument/2006/relationships/hyperlink" Target="https://podminky.urs.cz/item/CS_URS_2024_01/711491876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898161223" TargetMode="External"/><Relationship Id="rId2" Type="http://schemas.openxmlformats.org/officeDocument/2006/relationships/hyperlink" Target="https://podminky.urs.cz/item/CS_URS_2024_01/359901212" TargetMode="External"/><Relationship Id="rId1" Type="http://schemas.openxmlformats.org/officeDocument/2006/relationships/hyperlink" Target="https://podminky.urs.cz/item/CS_URS_2024_01/359901211" TargetMode="External"/><Relationship Id="rId5" Type="http://schemas.openxmlformats.org/officeDocument/2006/relationships/drawing" Target="../drawings/drawing5.xml"/><Relationship Id="rId4" Type="http://schemas.openxmlformats.org/officeDocument/2006/relationships/hyperlink" Target="https://podminky.urs.cz/item/CS_URS_2024_01/23012005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97013211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s://podminky.urs.cz/item/CS_URS_2024_01/985131311" TargetMode="External"/><Relationship Id="rId1" Type="http://schemas.openxmlformats.org/officeDocument/2006/relationships/hyperlink" Target="https://podminky.urs.cz/item/CS_URS_2024_01/978013191" TargetMode="External"/><Relationship Id="rId6" Type="http://schemas.openxmlformats.org/officeDocument/2006/relationships/hyperlink" Target="https://podminky.urs.cz/item/CS_URS_2024_01/997013601" TargetMode="External"/><Relationship Id="rId5" Type="http://schemas.openxmlformats.org/officeDocument/2006/relationships/hyperlink" Target="https://podminky.urs.cz/item/CS_URS_2024_01/997013509" TargetMode="External"/><Relationship Id="rId4" Type="http://schemas.openxmlformats.org/officeDocument/2006/relationships/hyperlink" Target="https://podminky.urs.cz/item/CS_URS_2024_01/99701350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877181213" TargetMode="External"/><Relationship Id="rId13" Type="http://schemas.openxmlformats.org/officeDocument/2006/relationships/hyperlink" Target="https://podminky.urs.cz/item/CS_URS_2024_01/722251113" TargetMode="External"/><Relationship Id="rId3" Type="http://schemas.openxmlformats.org/officeDocument/2006/relationships/hyperlink" Target="https://podminky.urs.cz/item/CS_URS_2024_01/871214201" TargetMode="External"/><Relationship Id="rId7" Type="http://schemas.openxmlformats.org/officeDocument/2006/relationships/hyperlink" Target="https://podminky.urs.cz/item/CS_URS_2024_01/877181212" TargetMode="External"/><Relationship Id="rId12" Type="http://schemas.openxmlformats.org/officeDocument/2006/relationships/hyperlink" Target="https://podminky.urs.cz/item/CS_URS_2024_01/722229104" TargetMode="External"/><Relationship Id="rId2" Type="http://schemas.openxmlformats.org/officeDocument/2006/relationships/hyperlink" Target="https://podminky.urs.cz/item/CS_URS_2024_01/871171141" TargetMode="External"/><Relationship Id="rId16" Type="http://schemas.openxmlformats.org/officeDocument/2006/relationships/drawing" Target="../drawings/drawing7.xml"/><Relationship Id="rId1" Type="http://schemas.openxmlformats.org/officeDocument/2006/relationships/hyperlink" Target="https://podminky.urs.cz/item/CS_URS_2024_01/222111114" TargetMode="External"/><Relationship Id="rId6" Type="http://schemas.openxmlformats.org/officeDocument/2006/relationships/hyperlink" Target="https://podminky.urs.cz/item/CS_URS_2024_01/877181210" TargetMode="External"/><Relationship Id="rId11" Type="http://schemas.openxmlformats.org/officeDocument/2006/relationships/hyperlink" Target="https://podminky.urs.cz/item/CS_URS_2024_01/998018001" TargetMode="External"/><Relationship Id="rId5" Type="http://schemas.openxmlformats.org/officeDocument/2006/relationships/hyperlink" Target="https://podminky.urs.cz/item/CS_URS_2024_01/877181201" TargetMode="External"/><Relationship Id="rId15" Type="http://schemas.openxmlformats.org/officeDocument/2006/relationships/hyperlink" Target="https://podminky.urs.cz/item/CS_URS_2024_01/998767121" TargetMode="External"/><Relationship Id="rId10" Type="http://schemas.openxmlformats.org/officeDocument/2006/relationships/hyperlink" Target="https://podminky.urs.cz/item/CS_URS_2024_01/936457113" TargetMode="External"/><Relationship Id="rId4" Type="http://schemas.openxmlformats.org/officeDocument/2006/relationships/hyperlink" Target="https://podminky.urs.cz/item/CS_URS_2024_01/877171212" TargetMode="External"/><Relationship Id="rId9" Type="http://schemas.openxmlformats.org/officeDocument/2006/relationships/hyperlink" Target="https://podminky.urs.cz/item/CS_URS_2024_01/877231213" TargetMode="External"/><Relationship Id="rId14" Type="http://schemas.openxmlformats.org/officeDocument/2006/relationships/hyperlink" Target="https://podminky.urs.cz/item/CS_URS_2024_01/767995113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7"/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1" t="s">
        <v>14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2"/>
      <c r="AQ5" s="22"/>
      <c r="AR5" s="20"/>
      <c r="BE5" s="33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3" t="s">
        <v>17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2"/>
      <c r="AQ6" s="22"/>
      <c r="AR6" s="20"/>
      <c r="BE6" s="33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9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9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9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9"/>
      <c r="BS13" s="17" t="s">
        <v>6</v>
      </c>
    </row>
    <row r="14" spans="1:74" ht="12.75">
      <c r="B14" s="21"/>
      <c r="C14" s="22"/>
      <c r="D14" s="22"/>
      <c r="E14" s="344" t="s">
        <v>30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9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9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9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9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9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9"/>
    </row>
    <row r="23" spans="1:71" s="1" customFormat="1" ht="47.25" customHeight="1">
      <c r="B23" s="21"/>
      <c r="C23" s="22"/>
      <c r="D23" s="22"/>
      <c r="E23" s="346" t="s">
        <v>36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22"/>
      <c r="AP23" s="22"/>
      <c r="AQ23" s="22"/>
      <c r="AR23" s="20"/>
      <c r="BE23" s="33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9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7">
        <f>ROUND(AG54,2)</f>
        <v>0</v>
      </c>
      <c r="AL26" s="348"/>
      <c r="AM26" s="348"/>
      <c r="AN26" s="348"/>
      <c r="AO26" s="348"/>
      <c r="AP26" s="36"/>
      <c r="AQ26" s="36"/>
      <c r="AR26" s="39"/>
      <c r="BE26" s="33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9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9" t="s">
        <v>38</v>
      </c>
      <c r="M28" s="349"/>
      <c r="N28" s="349"/>
      <c r="O28" s="349"/>
      <c r="P28" s="349"/>
      <c r="Q28" s="36"/>
      <c r="R28" s="36"/>
      <c r="S28" s="36"/>
      <c r="T28" s="36"/>
      <c r="U28" s="36"/>
      <c r="V28" s="36"/>
      <c r="W28" s="349" t="s">
        <v>39</v>
      </c>
      <c r="X28" s="349"/>
      <c r="Y28" s="349"/>
      <c r="Z28" s="349"/>
      <c r="AA28" s="349"/>
      <c r="AB28" s="349"/>
      <c r="AC28" s="349"/>
      <c r="AD28" s="349"/>
      <c r="AE28" s="349"/>
      <c r="AF28" s="36"/>
      <c r="AG28" s="36"/>
      <c r="AH28" s="36"/>
      <c r="AI28" s="36"/>
      <c r="AJ28" s="36"/>
      <c r="AK28" s="349" t="s">
        <v>40</v>
      </c>
      <c r="AL28" s="349"/>
      <c r="AM28" s="349"/>
      <c r="AN28" s="349"/>
      <c r="AO28" s="349"/>
      <c r="AP28" s="36"/>
      <c r="AQ28" s="36"/>
      <c r="AR28" s="39"/>
      <c r="BE28" s="339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52">
        <v>0.21</v>
      </c>
      <c r="M29" s="351"/>
      <c r="N29" s="351"/>
      <c r="O29" s="351"/>
      <c r="P29" s="351"/>
      <c r="Q29" s="41"/>
      <c r="R29" s="41"/>
      <c r="S29" s="41"/>
      <c r="T29" s="41"/>
      <c r="U29" s="41"/>
      <c r="V29" s="41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1"/>
      <c r="AG29" s="41"/>
      <c r="AH29" s="41"/>
      <c r="AI29" s="41"/>
      <c r="AJ29" s="41"/>
      <c r="AK29" s="350">
        <f>ROUND(AV54, 2)</f>
        <v>0</v>
      </c>
      <c r="AL29" s="351"/>
      <c r="AM29" s="351"/>
      <c r="AN29" s="351"/>
      <c r="AO29" s="351"/>
      <c r="AP29" s="41"/>
      <c r="AQ29" s="41"/>
      <c r="AR29" s="42"/>
      <c r="BE29" s="340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52">
        <v>0.12</v>
      </c>
      <c r="M30" s="351"/>
      <c r="N30" s="351"/>
      <c r="O30" s="351"/>
      <c r="P30" s="351"/>
      <c r="Q30" s="41"/>
      <c r="R30" s="41"/>
      <c r="S30" s="41"/>
      <c r="T30" s="41"/>
      <c r="U30" s="41"/>
      <c r="V30" s="41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1"/>
      <c r="AG30" s="41"/>
      <c r="AH30" s="41"/>
      <c r="AI30" s="41"/>
      <c r="AJ30" s="41"/>
      <c r="AK30" s="350">
        <f>ROUND(AW54, 2)</f>
        <v>0</v>
      </c>
      <c r="AL30" s="351"/>
      <c r="AM30" s="351"/>
      <c r="AN30" s="351"/>
      <c r="AO30" s="351"/>
      <c r="AP30" s="41"/>
      <c r="AQ30" s="41"/>
      <c r="AR30" s="42"/>
      <c r="BE30" s="340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52">
        <v>0.21</v>
      </c>
      <c r="M31" s="351"/>
      <c r="N31" s="351"/>
      <c r="O31" s="351"/>
      <c r="P31" s="351"/>
      <c r="Q31" s="41"/>
      <c r="R31" s="41"/>
      <c r="S31" s="41"/>
      <c r="T31" s="41"/>
      <c r="U31" s="41"/>
      <c r="V31" s="41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1"/>
      <c r="AG31" s="41"/>
      <c r="AH31" s="41"/>
      <c r="AI31" s="41"/>
      <c r="AJ31" s="41"/>
      <c r="AK31" s="350">
        <v>0</v>
      </c>
      <c r="AL31" s="351"/>
      <c r="AM31" s="351"/>
      <c r="AN31" s="351"/>
      <c r="AO31" s="351"/>
      <c r="AP31" s="41"/>
      <c r="AQ31" s="41"/>
      <c r="AR31" s="42"/>
      <c r="BE31" s="340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52">
        <v>0.12</v>
      </c>
      <c r="M32" s="351"/>
      <c r="N32" s="351"/>
      <c r="O32" s="351"/>
      <c r="P32" s="351"/>
      <c r="Q32" s="41"/>
      <c r="R32" s="41"/>
      <c r="S32" s="41"/>
      <c r="T32" s="41"/>
      <c r="U32" s="41"/>
      <c r="V32" s="41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1"/>
      <c r="AG32" s="41"/>
      <c r="AH32" s="41"/>
      <c r="AI32" s="41"/>
      <c r="AJ32" s="41"/>
      <c r="AK32" s="350">
        <v>0</v>
      </c>
      <c r="AL32" s="351"/>
      <c r="AM32" s="351"/>
      <c r="AN32" s="351"/>
      <c r="AO32" s="351"/>
      <c r="AP32" s="41"/>
      <c r="AQ32" s="41"/>
      <c r="AR32" s="42"/>
      <c r="BE32" s="340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52">
        <v>0</v>
      </c>
      <c r="M33" s="351"/>
      <c r="N33" s="351"/>
      <c r="O33" s="351"/>
      <c r="P33" s="351"/>
      <c r="Q33" s="41"/>
      <c r="R33" s="41"/>
      <c r="S33" s="41"/>
      <c r="T33" s="41"/>
      <c r="U33" s="41"/>
      <c r="V33" s="41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1"/>
      <c r="AG33" s="41"/>
      <c r="AH33" s="41"/>
      <c r="AI33" s="41"/>
      <c r="AJ33" s="41"/>
      <c r="AK33" s="350">
        <v>0</v>
      </c>
      <c r="AL33" s="351"/>
      <c r="AM33" s="351"/>
      <c r="AN33" s="351"/>
      <c r="AO33" s="351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56" t="s">
        <v>49</v>
      </c>
      <c r="Y35" s="354"/>
      <c r="Z35" s="354"/>
      <c r="AA35" s="354"/>
      <c r="AB35" s="354"/>
      <c r="AC35" s="45"/>
      <c r="AD35" s="45"/>
      <c r="AE35" s="45"/>
      <c r="AF35" s="45"/>
      <c r="AG35" s="45"/>
      <c r="AH35" s="45"/>
      <c r="AI35" s="45"/>
      <c r="AJ35" s="45"/>
      <c r="AK35" s="353">
        <f>SUM(AK26:AK33)</f>
        <v>0</v>
      </c>
      <c r="AL35" s="354"/>
      <c r="AM35" s="354"/>
      <c r="AN35" s="354"/>
      <c r="AO35" s="35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4" t="str">
        <f>K6</f>
        <v>Napojení objektu na veřejnou kanalizaci II</v>
      </c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6" t="str">
        <f>IF(AN8= "","",AN8)</f>
        <v>16. 2. 2024</v>
      </c>
      <c r="AN47" s="316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Svitavy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17" t="str">
        <f>IF(E17="","",E17)</f>
        <v>Agroprojekce Litomyšl, s.r.o.</v>
      </c>
      <c r="AN49" s="318"/>
      <c r="AO49" s="318"/>
      <c r="AP49" s="318"/>
      <c r="AQ49" s="36"/>
      <c r="AR49" s="39"/>
      <c r="AS49" s="319" t="s">
        <v>51</v>
      </c>
      <c r="AT49" s="32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17" t="str">
        <f>IF(E20="","",E20)</f>
        <v xml:space="preserve"> </v>
      </c>
      <c r="AN50" s="318"/>
      <c r="AO50" s="318"/>
      <c r="AP50" s="318"/>
      <c r="AQ50" s="36"/>
      <c r="AR50" s="39"/>
      <c r="AS50" s="321"/>
      <c r="AT50" s="32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3"/>
      <c r="AT51" s="32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5" t="s">
        <v>52</v>
      </c>
      <c r="D52" s="326"/>
      <c r="E52" s="326"/>
      <c r="F52" s="326"/>
      <c r="G52" s="326"/>
      <c r="H52" s="66"/>
      <c r="I52" s="328" t="s">
        <v>53</v>
      </c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7" t="s">
        <v>54</v>
      </c>
      <c r="AH52" s="326"/>
      <c r="AI52" s="326"/>
      <c r="AJ52" s="326"/>
      <c r="AK52" s="326"/>
      <c r="AL52" s="326"/>
      <c r="AM52" s="326"/>
      <c r="AN52" s="328" t="s">
        <v>55</v>
      </c>
      <c r="AO52" s="326"/>
      <c r="AP52" s="326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6">
        <f>ROUND(AG55+SUM(AG56:AG59)+AG63,2)</f>
        <v>0</v>
      </c>
      <c r="AH54" s="336"/>
      <c r="AI54" s="336"/>
      <c r="AJ54" s="336"/>
      <c r="AK54" s="336"/>
      <c r="AL54" s="336"/>
      <c r="AM54" s="336"/>
      <c r="AN54" s="337">
        <f t="shared" ref="AN54:AN63" si="0">SUM(AG54,AT54)</f>
        <v>0</v>
      </c>
      <c r="AO54" s="337"/>
      <c r="AP54" s="337"/>
      <c r="AQ54" s="78" t="s">
        <v>19</v>
      </c>
      <c r="AR54" s="79"/>
      <c r="AS54" s="80">
        <f>ROUND(AS55+SUM(AS56:AS59)+AS63,2)</f>
        <v>0</v>
      </c>
      <c r="AT54" s="81">
        <f t="shared" ref="AT54:AT63" si="1">ROUND(SUM(AV54:AW54),2)</f>
        <v>0</v>
      </c>
      <c r="AU54" s="82">
        <f>ROUND(AU55+SUM(AU56:AU59)+AU63,5)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ROUND(AZ55+SUM(AZ56:AZ59)+AZ63,2)</f>
        <v>0</v>
      </c>
      <c r="BA54" s="81">
        <f>ROUND(BA55+SUM(BA56:BA59)+BA63,2)</f>
        <v>0</v>
      </c>
      <c r="BB54" s="81">
        <f>ROUND(BB55+SUM(BB56:BB59)+BB63,2)</f>
        <v>0</v>
      </c>
      <c r="BC54" s="81">
        <f>ROUND(BC55+SUM(BC56:BC59)+BC63,2)</f>
        <v>0</v>
      </c>
      <c r="BD54" s="83">
        <f>ROUND(BD55+SUM(BD56:BD59)+BD63,2)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29" t="s">
        <v>76</v>
      </c>
      <c r="E55" s="329"/>
      <c r="F55" s="329"/>
      <c r="G55" s="329"/>
      <c r="H55" s="329"/>
      <c r="I55" s="89"/>
      <c r="J55" s="329" t="s">
        <v>77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30">
        <f>'SO-01 - Kanalizace část A'!J30</f>
        <v>0</v>
      </c>
      <c r="AH55" s="331"/>
      <c r="AI55" s="331"/>
      <c r="AJ55" s="331"/>
      <c r="AK55" s="331"/>
      <c r="AL55" s="331"/>
      <c r="AM55" s="331"/>
      <c r="AN55" s="330">
        <f t="shared" si="0"/>
        <v>0</v>
      </c>
      <c r="AO55" s="331"/>
      <c r="AP55" s="331"/>
      <c r="AQ55" s="90" t="s">
        <v>78</v>
      </c>
      <c r="AR55" s="91"/>
      <c r="AS55" s="92">
        <v>0</v>
      </c>
      <c r="AT55" s="93">
        <f t="shared" si="1"/>
        <v>0</v>
      </c>
      <c r="AU55" s="94">
        <f>'SO-01 - Kanalizace část A'!P90</f>
        <v>0</v>
      </c>
      <c r="AV55" s="93">
        <f>'SO-01 - Kanalizace část A'!J33</f>
        <v>0</v>
      </c>
      <c r="AW55" s="93">
        <f>'SO-01 - Kanalizace část A'!J34</f>
        <v>0</v>
      </c>
      <c r="AX55" s="93">
        <f>'SO-01 - Kanalizace část A'!J35</f>
        <v>0</v>
      </c>
      <c r="AY55" s="93">
        <f>'SO-01 - Kanalizace část A'!J36</f>
        <v>0</v>
      </c>
      <c r="AZ55" s="93">
        <f>'SO-01 - Kanalizace část A'!F33</f>
        <v>0</v>
      </c>
      <c r="BA55" s="93">
        <f>'SO-01 - Kanalizace část A'!F34</f>
        <v>0</v>
      </c>
      <c r="BB55" s="93">
        <f>'SO-01 - Kanalizace část A'!F35</f>
        <v>0</v>
      </c>
      <c r="BC55" s="93">
        <f>'SO-01 - Kanalizace část A'!F36</f>
        <v>0</v>
      </c>
      <c r="BD55" s="95">
        <f>'SO-01 - Kanalizace část A'!F37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29" t="s">
        <v>83</v>
      </c>
      <c r="E56" s="329"/>
      <c r="F56" s="329"/>
      <c r="G56" s="329"/>
      <c r="H56" s="329"/>
      <c r="I56" s="89"/>
      <c r="J56" s="329" t="s">
        <v>84</v>
      </c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/>
      <c r="Z56" s="329"/>
      <c r="AA56" s="329"/>
      <c r="AB56" s="329"/>
      <c r="AC56" s="329"/>
      <c r="AD56" s="329"/>
      <c r="AE56" s="329"/>
      <c r="AF56" s="329"/>
      <c r="AG56" s="330">
        <f>'SO-02 - Kanalizace část B'!J30</f>
        <v>0</v>
      </c>
      <c r="AH56" s="331"/>
      <c r="AI56" s="331"/>
      <c r="AJ56" s="331"/>
      <c r="AK56" s="331"/>
      <c r="AL56" s="331"/>
      <c r="AM56" s="331"/>
      <c r="AN56" s="330">
        <f t="shared" si="0"/>
        <v>0</v>
      </c>
      <c r="AO56" s="331"/>
      <c r="AP56" s="331"/>
      <c r="AQ56" s="90" t="s">
        <v>78</v>
      </c>
      <c r="AR56" s="91"/>
      <c r="AS56" s="92">
        <v>0</v>
      </c>
      <c r="AT56" s="93">
        <f t="shared" si="1"/>
        <v>0</v>
      </c>
      <c r="AU56" s="94">
        <f>'SO-02 - Kanalizace část B'!P90</f>
        <v>0</v>
      </c>
      <c r="AV56" s="93">
        <f>'SO-02 - Kanalizace část B'!J33</f>
        <v>0</v>
      </c>
      <c r="AW56" s="93">
        <f>'SO-02 - Kanalizace část B'!J34</f>
        <v>0</v>
      </c>
      <c r="AX56" s="93">
        <f>'SO-02 - Kanalizace část B'!J35</f>
        <v>0</v>
      </c>
      <c r="AY56" s="93">
        <f>'SO-02 - Kanalizace část B'!J36</f>
        <v>0</v>
      </c>
      <c r="AZ56" s="93">
        <f>'SO-02 - Kanalizace část B'!F33</f>
        <v>0</v>
      </c>
      <c r="BA56" s="93">
        <f>'SO-02 - Kanalizace část B'!F34</f>
        <v>0</v>
      </c>
      <c r="BB56" s="93">
        <f>'SO-02 - Kanalizace část B'!F35</f>
        <v>0</v>
      </c>
      <c r="BC56" s="93">
        <f>'SO-02 - Kanalizace část B'!F36</f>
        <v>0</v>
      </c>
      <c r="BD56" s="95">
        <f>'SO-02 - Kanalizace část B'!F37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81</v>
      </c>
      <c r="CM56" s="96" t="s">
        <v>82</v>
      </c>
    </row>
    <row r="57" spans="1:91" s="7" customFormat="1" ht="16.5" customHeight="1">
      <c r="A57" s="86" t="s">
        <v>75</v>
      </c>
      <c r="B57" s="87"/>
      <c r="C57" s="88"/>
      <c r="D57" s="329" t="s">
        <v>86</v>
      </c>
      <c r="E57" s="329"/>
      <c r="F57" s="329"/>
      <c r="G57" s="329"/>
      <c r="H57" s="329"/>
      <c r="I57" s="89"/>
      <c r="J57" s="329" t="s">
        <v>87</v>
      </c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 s="329"/>
      <c r="Z57" s="329"/>
      <c r="AA57" s="329"/>
      <c r="AB57" s="329"/>
      <c r="AC57" s="329"/>
      <c r="AD57" s="329"/>
      <c r="AE57" s="329"/>
      <c r="AF57" s="329"/>
      <c r="AG57" s="330">
        <f>'SO-03 - Izolace základů'!J30</f>
        <v>0</v>
      </c>
      <c r="AH57" s="331"/>
      <c r="AI57" s="331"/>
      <c r="AJ57" s="331"/>
      <c r="AK57" s="331"/>
      <c r="AL57" s="331"/>
      <c r="AM57" s="331"/>
      <c r="AN57" s="330">
        <f t="shared" si="0"/>
        <v>0</v>
      </c>
      <c r="AO57" s="331"/>
      <c r="AP57" s="331"/>
      <c r="AQ57" s="90" t="s">
        <v>78</v>
      </c>
      <c r="AR57" s="91"/>
      <c r="AS57" s="92">
        <v>0</v>
      </c>
      <c r="AT57" s="93">
        <f t="shared" si="1"/>
        <v>0</v>
      </c>
      <c r="AU57" s="94">
        <f>'SO-03 - Izolace základů'!P87</f>
        <v>0</v>
      </c>
      <c r="AV57" s="93">
        <f>'SO-03 - Izolace základů'!J33</f>
        <v>0</v>
      </c>
      <c r="AW57" s="93">
        <f>'SO-03 - Izolace základů'!J34</f>
        <v>0</v>
      </c>
      <c r="AX57" s="93">
        <f>'SO-03 - Izolace základů'!J35</f>
        <v>0</v>
      </c>
      <c r="AY57" s="93">
        <f>'SO-03 - Izolace základů'!J36</f>
        <v>0</v>
      </c>
      <c r="AZ57" s="93">
        <f>'SO-03 - Izolace základů'!F33</f>
        <v>0</v>
      </c>
      <c r="BA57" s="93">
        <f>'SO-03 - Izolace základů'!F34</f>
        <v>0</v>
      </c>
      <c r="BB57" s="93">
        <f>'SO-03 - Izolace základů'!F35</f>
        <v>0</v>
      </c>
      <c r="BC57" s="93">
        <f>'SO-03 - Izolace základů'!F36</f>
        <v>0</v>
      </c>
      <c r="BD57" s="95">
        <f>'SO-03 - Izolace základů'!F37</f>
        <v>0</v>
      </c>
      <c r="BT57" s="96" t="s">
        <v>79</v>
      </c>
      <c r="BV57" s="96" t="s">
        <v>73</v>
      </c>
      <c r="BW57" s="96" t="s">
        <v>88</v>
      </c>
      <c r="BX57" s="96" t="s">
        <v>5</v>
      </c>
      <c r="CL57" s="96" t="s">
        <v>89</v>
      </c>
      <c r="CM57" s="96" t="s">
        <v>82</v>
      </c>
    </row>
    <row r="58" spans="1:91" s="7" customFormat="1" ht="16.5" customHeight="1">
      <c r="A58" s="86" t="s">
        <v>75</v>
      </c>
      <c r="B58" s="87"/>
      <c r="C58" s="88"/>
      <c r="D58" s="329" t="s">
        <v>90</v>
      </c>
      <c r="E58" s="329"/>
      <c r="F58" s="329"/>
      <c r="G58" s="329"/>
      <c r="H58" s="329"/>
      <c r="I58" s="89"/>
      <c r="J58" s="329" t="s">
        <v>91</v>
      </c>
      <c r="K58" s="329"/>
      <c r="L58" s="329"/>
      <c r="M58" s="329"/>
      <c r="N58" s="329"/>
      <c r="O58" s="329"/>
      <c r="P58" s="329"/>
      <c r="Q58" s="329"/>
      <c r="R58" s="329"/>
      <c r="S58" s="329"/>
      <c r="T58" s="329"/>
      <c r="U58" s="329"/>
      <c r="V58" s="329"/>
      <c r="W58" s="329"/>
      <c r="X58" s="329"/>
      <c r="Y58" s="329"/>
      <c r="Z58" s="329"/>
      <c r="AA58" s="329"/>
      <c r="AB58" s="329"/>
      <c r="AC58" s="329"/>
      <c r="AD58" s="329"/>
      <c r="AE58" s="329"/>
      <c r="AF58" s="329"/>
      <c r="AG58" s="330">
        <f>'SO-04 - Sanace kanalizace'!J30</f>
        <v>0</v>
      </c>
      <c r="AH58" s="331"/>
      <c r="AI58" s="331"/>
      <c r="AJ58" s="331"/>
      <c r="AK58" s="331"/>
      <c r="AL58" s="331"/>
      <c r="AM58" s="331"/>
      <c r="AN58" s="330">
        <f t="shared" si="0"/>
        <v>0</v>
      </c>
      <c r="AO58" s="331"/>
      <c r="AP58" s="331"/>
      <c r="AQ58" s="90" t="s">
        <v>78</v>
      </c>
      <c r="AR58" s="91"/>
      <c r="AS58" s="92">
        <v>0</v>
      </c>
      <c r="AT58" s="93">
        <f t="shared" si="1"/>
        <v>0</v>
      </c>
      <c r="AU58" s="94">
        <f>'SO-04 - Sanace kanalizace'!P85</f>
        <v>0</v>
      </c>
      <c r="AV58" s="93">
        <f>'SO-04 - Sanace kanalizace'!J33</f>
        <v>0</v>
      </c>
      <c r="AW58" s="93">
        <f>'SO-04 - Sanace kanalizace'!J34</f>
        <v>0</v>
      </c>
      <c r="AX58" s="93">
        <f>'SO-04 - Sanace kanalizace'!J35</f>
        <v>0</v>
      </c>
      <c r="AY58" s="93">
        <f>'SO-04 - Sanace kanalizace'!J36</f>
        <v>0</v>
      </c>
      <c r="AZ58" s="93">
        <f>'SO-04 - Sanace kanalizace'!F33</f>
        <v>0</v>
      </c>
      <c r="BA58" s="93">
        <f>'SO-04 - Sanace kanalizace'!F34</f>
        <v>0</v>
      </c>
      <c r="BB58" s="93">
        <f>'SO-04 - Sanace kanalizace'!F35</f>
        <v>0</v>
      </c>
      <c r="BC58" s="93">
        <f>'SO-04 - Sanace kanalizace'!F36</f>
        <v>0</v>
      </c>
      <c r="BD58" s="95">
        <f>'SO-04 - Sanace kanalizace'!F37</f>
        <v>0</v>
      </c>
      <c r="BT58" s="96" t="s">
        <v>79</v>
      </c>
      <c r="BV58" s="96" t="s">
        <v>73</v>
      </c>
      <c r="BW58" s="96" t="s">
        <v>92</v>
      </c>
      <c r="BX58" s="96" t="s">
        <v>5</v>
      </c>
      <c r="CL58" s="96" t="s">
        <v>81</v>
      </c>
      <c r="CM58" s="96" t="s">
        <v>82</v>
      </c>
    </row>
    <row r="59" spans="1:91" s="7" customFormat="1" ht="16.5" customHeight="1">
      <c r="B59" s="87"/>
      <c r="C59" s="88"/>
      <c r="D59" s="329" t="s">
        <v>93</v>
      </c>
      <c r="E59" s="329"/>
      <c r="F59" s="329"/>
      <c r="G59" s="329"/>
      <c r="H59" s="329"/>
      <c r="I59" s="89"/>
      <c r="J59" s="329" t="s">
        <v>94</v>
      </c>
      <c r="K59" s="329"/>
      <c r="L59" s="329"/>
      <c r="M59" s="329"/>
      <c r="N59" s="329"/>
      <c r="O59" s="329"/>
      <c r="P59" s="329"/>
      <c r="Q59" s="329"/>
      <c r="R59" s="329"/>
      <c r="S59" s="329"/>
      <c r="T59" s="329"/>
      <c r="U59" s="329"/>
      <c r="V59" s="329"/>
      <c r="W59" s="329"/>
      <c r="X59" s="329"/>
      <c r="Y59" s="329"/>
      <c r="Z59" s="329"/>
      <c r="AA59" s="329"/>
      <c r="AB59" s="329"/>
      <c r="AC59" s="329"/>
      <c r="AD59" s="329"/>
      <c r="AE59" s="329"/>
      <c r="AF59" s="329"/>
      <c r="AG59" s="332">
        <f>ROUND(SUM(AG60:AG62),2)</f>
        <v>0</v>
      </c>
      <c r="AH59" s="331"/>
      <c r="AI59" s="331"/>
      <c r="AJ59" s="331"/>
      <c r="AK59" s="331"/>
      <c r="AL59" s="331"/>
      <c r="AM59" s="331"/>
      <c r="AN59" s="330">
        <f t="shared" si="0"/>
        <v>0</v>
      </c>
      <c r="AO59" s="331"/>
      <c r="AP59" s="331"/>
      <c r="AQ59" s="90" t="s">
        <v>78</v>
      </c>
      <c r="AR59" s="91"/>
      <c r="AS59" s="92">
        <f>ROUND(SUM(AS60:AS62),2)</f>
        <v>0</v>
      </c>
      <c r="AT59" s="93">
        <f t="shared" si="1"/>
        <v>0</v>
      </c>
      <c r="AU59" s="94">
        <f>ROUND(SUM(AU60:AU62),5)</f>
        <v>0</v>
      </c>
      <c r="AV59" s="93">
        <f>ROUND(AZ59*L29,2)</f>
        <v>0</v>
      </c>
      <c r="AW59" s="93">
        <f>ROUND(BA59*L30,2)</f>
        <v>0</v>
      </c>
      <c r="AX59" s="93">
        <f>ROUND(BB59*L29,2)</f>
        <v>0</v>
      </c>
      <c r="AY59" s="93">
        <f>ROUND(BC59*L30,2)</f>
        <v>0</v>
      </c>
      <c r="AZ59" s="93">
        <f>ROUND(SUM(AZ60:AZ62),2)</f>
        <v>0</v>
      </c>
      <c r="BA59" s="93">
        <f>ROUND(SUM(BA60:BA62),2)</f>
        <v>0</v>
      </c>
      <c r="BB59" s="93">
        <f>ROUND(SUM(BB60:BB62),2)</f>
        <v>0</v>
      </c>
      <c r="BC59" s="93">
        <f>ROUND(SUM(BC60:BC62),2)</f>
        <v>0</v>
      </c>
      <c r="BD59" s="95">
        <f>ROUND(SUM(BD60:BD62),2)</f>
        <v>0</v>
      </c>
      <c r="BS59" s="96" t="s">
        <v>70</v>
      </c>
      <c r="BT59" s="96" t="s">
        <v>79</v>
      </c>
      <c r="BU59" s="96" t="s">
        <v>72</v>
      </c>
      <c r="BV59" s="96" t="s">
        <v>73</v>
      </c>
      <c r="BW59" s="96" t="s">
        <v>95</v>
      </c>
      <c r="BX59" s="96" t="s">
        <v>5</v>
      </c>
      <c r="CL59" s="96" t="s">
        <v>89</v>
      </c>
      <c r="CM59" s="96" t="s">
        <v>82</v>
      </c>
    </row>
    <row r="60" spans="1:91" s="4" customFormat="1" ht="16.5" customHeight="1">
      <c r="A60" s="86" t="s">
        <v>75</v>
      </c>
      <c r="B60" s="51"/>
      <c r="C60" s="97"/>
      <c r="D60" s="97"/>
      <c r="E60" s="335" t="s">
        <v>96</v>
      </c>
      <c r="F60" s="335"/>
      <c r="G60" s="335"/>
      <c r="H60" s="335"/>
      <c r="I60" s="335"/>
      <c r="J60" s="97"/>
      <c r="K60" s="335" t="s">
        <v>97</v>
      </c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33">
        <f>'SO-05.1 - Vyklizení'!J32</f>
        <v>0</v>
      </c>
      <c r="AH60" s="334"/>
      <c r="AI60" s="334"/>
      <c r="AJ60" s="334"/>
      <c r="AK60" s="334"/>
      <c r="AL60" s="334"/>
      <c r="AM60" s="334"/>
      <c r="AN60" s="333">
        <f t="shared" si="0"/>
        <v>0</v>
      </c>
      <c r="AO60" s="334"/>
      <c r="AP60" s="334"/>
      <c r="AQ60" s="98" t="s">
        <v>98</v>
      </c>
      <c r="AR60" s="53"/>
      <c r="AS60" s="99">
        <v>0</v>
      </c>
      <c r="AT60" s="100">
        <f t="shared" si="1"/>
        <v>0</v>
      </c>
      <c r="AU60" s="101">
        <f>'SO-05.1 - Vyklizení'!P88</f>
        <v>0</v>
      </c>
      <c r="AV60" s="100">
        <f>'SO-05.1 - Vyklizení'!J35</f>
        <v>0</v>
      </c>
      <c r="AW60" s="100">
        <f>'SO-05.1 - Vyklizení'!J36</f>
        <v>0</v>
      </c>
      <c r="AX60" s="100">
        <f>'SO-05.1 - Vyklizení'!J37</f>
        <v>0</v>
      </c>
      <c r="AY60" s="100">
        <f>'SO-05.1 - Vyklizení'!J38</f>
        <v>0</v>
      </c>
      <c r="AZ60" s="100">
        <f>'SO-05.1 - Vyklizení'!F35</f>
        <v>0</v>
      </c>
      <c r="BA60" s="100">
        <f>'SO-05.1 - Vyklizení'!F36</f>
        <v>0</v>
      </c>
      <c r="BB60" s="100">
        <f>'SO-05.1 - Vyklizení'!F37</f>
        <v>0</v>
      </c>
      <c r="BC60" s="100">
        <f>'SO-05.1 - Vyklizení'!F38</f>
        <v>0</v>
      </c>
      <c r="BD60" s="102">
        <f>'SO-05.1 - Vyklizení'!F39</f>
        <v>0</v>
      </c>
      <c r="BT60" s="103" t="s">
        <v>82</v>
      </c>
      <c r="BV60" s="103" t="s">
        <v>73</v>
      </c>
      <c r="BW60" s="103" t="s">
        <v>99</v>
      </c>
      <c r="BX60" s="103" t="s">
        <v>95</v>
      </c>
      <c r="CL60" s="103" t="s">
        <v>89</v>
      </c>
    </row>
    <row r="61" spans="1:91" s="4" customFormat="1" ht="16.5" customHeight="1">
      <c r="A61" s="86" t="s">
        <v>75</v>
      </c>
      <c r="B61" s="51"/>
      <c r="C61" s="97"/>
      <c r="D61" s="97"/>
      <c r="E61" s="335" t="s">
        <v>100</v>
      </c>
      <c r="F61" s="335"/>
      <c r="G61" s="335"/>
      <c r="H61" s="335"/>
      <c r="I61" s="335"/>
      <c r="J61" s="97"/>
      <c r="K61" s="335" t="s">
        <v>101</v>
      </c>
      <c r="L61" s="335"/>
      <c r="M61" s="335"/>
      <c r="N61" s="335"/>
      <c r="O61" s="335"/>
      <c r="P61" s="335"/>
      <c r="Q61" s="335"/>
      <c r="R61" s="335"/>
      <c r="S61" s="335"/>
      <c r="T61" s="335"/>
      <c r="U61" s="335"/>
      <c r="V61" s="335"/>
      <c r="W61" s="335"/>
      <c r="X61" s="335"/>
      <c r="Y61" s="335"/>
      <c r="Z61" s="335"/>
      <c r="AA61" s="335"/>
      <c r="AB61" s="335"/>
      <c r="AC61" s="335"/>
      <c r="AD61" s="335"/>
      <c r="AE61" s="335"/>
      <c r="AF61" s="335"/>
      <c r="AG61" s="333">
        <f>'SO-05.2 - Odvlhčení'!J32</f>
        <v>0</v>
      </c>
      <c r="AH61" s="334"/>
      <c r="AI61" s="334"/>
      <c r="AJ61" s="334"/>
      <c r="AK61" s="334"/>
      <c r="AL61" s="334"/>
      <c r="AM61" s="334"/>
      <c r="AN61" s="333">
        <f t="shared" si="0"/>
        <v>0</v>
      </c>
      <c r="AO61" s="334"/>
      <c r="AP61" s="334"/>
      <c r="AQ61" s="98" t="s">
        <v>98</v>
      </c>
      <c r="AR61" s="53"/>
      <c r="AS61" s="99">
        <v>0</v>
      </c>
      <c r="AT61" s="100">
        <f t="shared" si="1"/>
        <v>0</v>
      </c>
      <c r="AU61" s="101">
        <f>'SO-05.2 - Odvlhčení'!P94</f>
        <v>0</v>
      </c>
      <c r="AV61" s="100">
        <f>'SO-05.2 - Odvlhčení'!J35</f>
        <v>0</v>
      </c>
      <c r="AW61" s="100">
        <f>'SO-05.2 - Odvlhčení'!J36</f>
        <v>0</v>
      </c>
      <c r="AX61" s="100">
        <f>'SO-05.2 - Odvlhčení'!J37</f>
        <v>0</v>
      </c>
      <c r="AY61" s="100">
        <f>'SO-05.2 - Odvlhčení'!J38</f>
        <v>0</v>
      </c>
      <c r="AZ61" s="100">
        <f>'SO-05.2 - Odvlhčení'!F35</f>
        <v>0</v>
      </c>
      <c r="BA61" s="100">
        <f>'SO-05.2 - Odvlhčení'!F36</f>
        <v>0</v>
      </c>
      <c r="BB61" s="100">
        <f>'SO-05.2 - Odvlhčení'!F37</f>
        <v>0</v>
      </c>
      <c r="BC61" s="100">
        <f>'SO-05.2 - Odvlhčení'!F38</f>
        <v>0</v>
      </c>
      <c r="BD61" s="102">
        <f>'SO-05.2 - Odvlhčení'!F39</f>
        <v>0</v>
      </c>
      <c r="BT61" s="103" t="s">
        <v>82</v>
      </c>
      <c r="BV61" s="103" t="s">
        <v>73</v>
      </c>
      <c r="BW61" s="103" t="s">
        <v>102</v>
      </c>
      <c r="BX61" s="103" t="s">
        <v>95</v>
      </c>
      <c r="CL61" s="103" t="s">
        <v>89</v>
      </c>
    </row>
    <row r="62" spans="1:91" s="4" customFormat="1" ht="16.5" customHeight="1">
      <c r="A62" s="86" t="s">
        <v>75</v>
      </c>
      <c r="B62" s="51"/>
      <c r="C62" s="97"/>
      <c r="D62" s="97"/>
      <c r="E62" s="335" t="s">
        <v>103</v>
      </c>
      <c r="F62" s="335"/>
      <c r="G62" s="335"/>
      <c r="H62" s="335"/>
      <c r="I62" s="335"/>
      <c r="J62" s="97"/>
      <c r="K62" s="335" t="s">
        <v>104</v>
      </c>
      <c r="L62" s="335"/>
      <c r="M62" s="335"/>
      <c r="N62" s="335"/>
      <c r="O62" s="335"/>
      <c r="P62" s="335"/>
      <c r="Q62" s="335"/>
      <c r="R62" s="335"/>
      <c r="S62" s="335"/>
      <c r="T62" s="335"/>
      <c r="U62" s="335"/>
      <c r="V62" s="335"/>
      <c r="W62" s="335"/>
      <c r="X62" s="335"/>
      <c r="Y62" s="335"/>
      <c r="Z62" s="335"/>
      <c r="AA62" s="335"/>
      <c r="AB62" s="335"/>
      <c r="AC62" s="335"/>
      <c r="AD62" s="335"/>
      <c r="AE62" s="335"/>
      <c r="AF62" s="335"/>
      <c r="AG62" s="333">
        <f>'SO-05.3 - Elektroinstalace'!J32</f>
        <v>0</v>
      </c>
      <c r="AH62" s="334"/>
      <c r="AI62" s="334"/>
      <c r="AJ62" s="334"/>
      <c r="AK62" s="334"/>
      <c r="AL62" s="334"/>
      <c r="AM62" s="334"/>
      <c r="AN62" s="333">
        <f t="shared" si="0"/>
        <v>0</v>
      </c>
      <c r="AO62" s="334"/>
      <c r="AP62" s="334"/>
      <c r="AQ62" s="98" t="s">
        <v>98</v>
      </c>
      <c r="AR62" s="53"/>
      <c r="AS62" s="99">
        <v>0</v>
      </c>
      <c r="AT62" s="100">
        <f t="shared" si="1"/>
        <v>0</v>
      </c>
      <c r="AU62" s="101">
        <f>'SO-05.3 - Elektroinstalace'!P88</f>
        <v>0</v>
      </c>
      <c r="AV62" s="100">
        <f>'SO-05.3 - Elektroinstalace'!J35</f>
        <v>0</v>
      </c>
      <c r="AW62" s="100">
        <f>'SO-05.3 - Elektroinstalace'!J36</f>
        <v>0</v>
      </c>
      <c r="AX62" s="100">
        <f>'SO-05.3 - Elektroinstalace'!J37</f>
        <v>0</v>
      </c>
      <c r="AY62" s="100">
        <f>'SO-05.3 - Elektroinstalace'!J38</f>
        <v>0</v>
      </c>
      <c r="AZ62" s="100">
        <f>'SO-05.3 - Elektroinstalace'!F35</f>
        <v>0</v>
      </c>
      <c r="BA62" s="100">
        <f>'SO-05.3 - Elektroinstalace'!F36</f>
        <v>0</v>
      </c>
      <c r="BB62" s="100">
        <f>'SO-05.3 - Elektroinstalace'!F37</f>
        <v>0</v>
      </c>
      <c r="BC62" s="100">
        <f>'SO-05.3 - Elektroinstalace'!F38</f>
        <v>0</v>
      </c>
      <c r="BD62" s="102">
        <f>'SO-05.3 - Elektroinstalace'!F39</f>
        <v>0</v>
      </c>
      <c r="BT62" s="103" t="s">
        <v>82</v>
      </c>
      <c r="BV62" s="103" t="s">
        <v>73</v>
      </c>
      <c r="BW62" s="103" t="s">
        <v>105</v>
      </c>
      <c r="BX62" s="103" t="s">
        <v>95</v>
      </c>
      <c r="CL62" s="103" t="s">
        <v>89</v>
      </c>
    </row>
    <row r="63" spans="1:91" s="7" customFormat="1" ht="16.5" customHeight="1">
      <c r="A63" s="86" t="s">
        <v>75</v>
      </c>
      <c r="B63" s="87"/>
      <c r="C63" s="88"/>
      <c r="D63" s="329" t="s">
        <v>106</v>
      </c>
      <c r="E63" s="329"/>
      <c r="F63" s="329"/>
      <c r="G63" s="329"/>
      <c r="H63" s="329"/>
      <c r="I63" s="89"/>
      <c r="J63" s="329" t="s">
        <v>107</v>
      </c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30">
        <f>'VON - Vedlejší a ostatní ...'!J30</f>
        <v>0</v>
      </c>
      <c r="AH63" s="331"/>
      <c r="AI63" s="331"/>
      <c r="AJ63" s="331"/>
      <c r="AK63" s="331"/>
      <c r="AL63" s="331"/>
      <c r="AM63" s="331"/>
      <c r="AN63" s="330">
        <f t="shared" si="0"/>
        <v>0</v>
      </c>
      <c r="AO63" s="331"/>
      <c r="AP63" s="331"/>
      <c r="AQ63" s="90" t="s">
        <v>106</v>
      </c>
      <c r="AR63" s="91"/>
      <c r="AS63" s="104">
        <v>0</v>
      </c>
      <c r="AT63" s="105">
        <f t="shared" si="1"/>
        <v>0</v>
      </c>
      <c r="AU63" s="106">
        <f>'VON - Vedlejší a ostatní ...'!P82</f>
        <v>0</v>
      </c>
      <c r="AV63" s="105">
        <f>'VON - Vedlejší a ostatní ...'!J33</f>
        <v>0</v>
      </c>
      <c r="AW63" s="105">
        <f>'VON - Vedlejší a ostatní ...'!J34</f>
        <v>0</v>
      </c>
      <c r="AX63" s="105">
        <f>'VON - Vedlejší a ostatní ...'!J35</f>
        <v>0</v>
      </c>
      <c r="AY63" s="105">
        <f>'VON - Vedlejší a ostatní ...'!J36</f>
        <v>0</v>
      </c>
      <c r="AZ63" s="105">
        <f>'VON - Vedlejší a ostatní ...'!F33</f>
        <v>0</v>
      </c>
      <c r="BA63" s="105">
        <f>'VON - Vedlejší a ostatní ...'!F34</f>
        <v>0</v>
      </c>
      <c r="BB63" s="105">
        <f>'VON - Vedlejší a ostatní ...'!F35</f>
        <v>0</v>
      </c>
      <c r="BC63" s="105">
        <f>'VON - Vedlejší a ostatní ...'!F36</f>
        <v>0</v>
      </c>
      <c r="BD63" s="107">
        <f>'VON - Vedlejší a ostatní ...'!F37</f>
        <v>0</v>
      </c>
      <c r="BT63" s="96" t="s">
        <v>79</v>
      </c>
      <c r="BV63" s="96" t="s">
        <v>73</v>
      </c>
      <c r="BW63" s="96" t="s">
        <v>108</v>
      </c>
      <c r="BX63" s="96" t="s">
        <v>5</v>
      </c>
      <c r="CL63" s="96" t="s">
        <v>19</v>
      </c>
      <c r="CM63" s="96" t="s">
        <v>82</v>
      </c>
    </row>
    <row r="64" spans="1:91" s="2" customFormat="1" ht="30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9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  <row r="65" spans="1:57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39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</sheetData>
  <sheetProtection algorithmName="SHA-512" hashValue="XFLaHMKiG91cfL1reFLkBQO0d2EoxIkfUECXxCXcb1DuONNSSMLIJAKbh4GlUUst6kNX2NmarC5Inx1CARGesQ==" saltValue="7Gt6fu1DzfVq6bxIpI4+C39bL6peP4jyWZHvvFVxNt4mZiswppP9WerB+JM41khhe6AeqTFz2LeqQzU1mcRga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-01 - Kanalizace část A'!C2" display="/"/>
    <hyperlink ref="A56" location="'SO-02 - Kanalizace část B'!C2" display="/"/>
    <hyperlink ref="A57" location="'SO-03 - Izolace základů'!C2" display="/"/>
    <hyperlink ref="A58" location="'SO-04 - Sanace kanalizace'!C2" display="/"/>
    <hyperlink ref="A60" location="'SO-05.1 - Vyklizení'!C2" display="/"/>
    <hyperlink ref="A61" location="'SO-05.2 - Odvlhčení'!C2" display="/"/>
    <hyperlink ref="A62" location="'SO-05.3 - Elektroinstalace'!C2" display="/"/>
    <hyperlink ref="A6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27" customWidth="1"/>
    <col min="2" max="2" width="1.6640625" style="227" customWidth="1"/>
    <col min="3" max="4" width="5" style="227" customWidth="1"/>
    <col min="5" max="5" width="11.6640625" style="227" customWidth="1"/>
    <col min="6" max="6" width="9.1640625" style="227" customWidth="1"/>
    <col min="7" max="7" width="5" style="227" customWidth="1"/>
    <col min="8" max="8" width="77.83203125" style="227" customWidth="1"/>
    <col min="9" max="10" width="20" style="227" customWidth="1"/>
    <col min="11" max="11" width="1.6640625" style="227" customWidth="1"/>
  </cols>
  <sheetData>
    <row r="1" spans="2:11" s="1" customFormat="1" ht="37.5" customHeight="1"/>
    <row r="2" spans="2:11" s="1" customFormat="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pans="2:11" s="14" customFormat="1" ht="45" customHeight="1">
      <c r="B3" s="231"/>
      <c r="C3" s="370" t="s">
        <v>1592</v>
      </c>
      <c r="D3" s="370"/>
      <c r="E3" s="370"/>
      <c r="F3" s="370"/>
      <c r="G3" s="370"/>
      <c r="H3" s="370"/>
      <c r="I3" s="370"/>
      <c r="J3" s="370"/>
      <c r="K3" s="232"/>
    </row>
    <row r="4" spans="2:11" s="1" customFormat="1" ht="25.5" customHeight="1">
      <c r="B4" s="233"/>
      <c r="C4" s="369" t="s">
        <v>1593</v>
      </c>
      <c r="D4" s="369"/>
      <c r="E4" s="369"/>
      <c r="F4" s="369"/>
      <c r="G4" s="369"/>
      <c r="H4" s="369"/>
      <c r="I4" s="369"/>
      <c r="J4" s="369"/>
      <c r="K4" s="234"/>
    </row>
    <row r="5" spans="2:11" s="1" customFormat="1" ht="5.25" customHeight="1">
      <c r="B5" s="233"/>
      <c r="C5" s="235"/>
      <c r="D5" s="235"/>
      <c r="E5" s="235"/>
      <c r="F5" s="235"/>
      <c r="G5" s="235"/>
      <c r="H5" s="235"/>
      <c r="I5" s="235"/>
      <c r="J5" s="235"/>
      <c r="K5" s="234"/>
    </row>
    <row r="6" spans="2:11" s="1" customFormat="1" ht="15" customHeight="1">
      <c r="B6" s="233"/>
      <c r="C6" s="368" t="s">
        <v>1594</v>
      </c>
      <c r="D6" s="368"/>
      <c r="E6" s="368"/>
      <c r="F6" s="368"/>
      <c r="G6" s="368"/>
      <c r="H6" s="368"/>
      <c r="I6" s="368"/>
      <c r="J6" s="368"/>
      <c r="K6" s="234"/>
    </row>
    <row r="7" spans="2:11" s="1" customFormat="1" ht="15" customHeight="1">
      <c r="B7" s="237"/>
      <c r="C7" s="368" t="s">
        <v>1595</v>
      </c>
      <c r="D7" s="368"/>
      <c r="E7" s="368"/>
      <c r="F7" s="368"/>
      <c r="G7" s="368"/>
      <c r="H7" s="368"/>
      <c r="I7" s="368"/>
      <c r="J7" s="368"/>
      <c r="K7" s="234"/>
    </row>
    <row r="8" spans="2:11" s="1" customFormat="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pans="2:11" s="1" customFormat="1" ht="15" customHeight="1">
      <c r="B9" s="237"/>
      <c r="C9" s="368" t="s">
        <v>1596</v>
      </c>
      <c r="D9" s="368"/>
      <c r="E9" s="368"/>
      <c r="F9" s="368"/>
      <c r="G9" s="368"/>
      <c r="H9" s="368"/>
      <c r="I9" s="368"/>
      <c r="J9" s="368"/>
      <c r="K9" s="234"/>
    </row>
    <row r="10" spans="2:11" s="1" customFormat="1" ht="15" customHeight="1">
      <c r="B10" s="237"/>
      <c r="C10" s="236"/>
      <c r="D10" s="368" t="s">
        <v>1597</v>
      </c>
      <c r="E10" s="368"/>
      <c r="F10" s="368"/>
      <c r="G10" s="368"/>
      <c r="H10" s="368"/>
      <c r="I10" s="368"/>
      <c r="J10" s="368"/>
      <c r="K10" s="234"/>
    </row>
    <row r="11" spans="2:11" s="1" customFormat="1" ht="15" customHeight="1">
      <c r="B11" s="237"/>
      <c r="C11" s="238"/>
      <c r="D11" s="368" t="s">
        <v>1598</v>
      </c>
      <c r="E11" s="368"/>
      <c r="F11" s="368"/>
      <c r="G11" s="368"/>
      <c r="H11" s="368"/>
      <c r="I11" s="368"/>
      <c r="J11" s="368"/>
      <c r="K11" s="234"/>
    </row>
    <row r="12" spans="2:11" s="1" customFormat="1" ht="15" customHeight="1">
      <c r="B12" s="237"/>
      <c r="C12" s="238"/>
      <c r="D12" s="236"/>
      <c r="E12" s="236"/>
      <c r="F12" s="236"/>
      <c r="G12" s="236"/>
      <c r="H12" s="236"/>
      <c r="I12" s="236"/>
      <c r="J12" s="236"/>
      <c r="K12" s="234"/>
    </row>
    <row r="13" spans="2:11" s="1" customFormat="1" ht="15" customHeight="1">
      <c r="B13" s="237"/>
      <c r="C13" s="238"/>
      <c r="D13" s="239" t="s">
        <v>1599</v>
      </c>
      <c r="E13" s="236"/>
      <c r="F13" s="236"/>
      <c r="G13" s="236"/>
      <c r="H13" s="236"/>
      <c r="I13" s="236"/>
      <c r="J13" s="236"/>
      <c r="K13" s="234"/>
    </row>
    <row r="14" spans="2:11" s="1" customFormat="1" ht="12.75" customHeight="1">
      <c r="B14" s="237"/>
      <c r="C14" s="238"/>
      <c r="D14" s="238"/>
      <c r="E14" s="238"/>
      <c r="F14" s="238"/>
      <c r="G14" s="238"/>
      <c r="H14" s="238"/>
      <c r="I14" s="238"/>
      <c r="J14" s="238"/>
      <c r="K14" s="234"/>
    </row>
    <row r="15" spans="2:11" s="1" customFormat="1" ht="15" customHeight="1">
      <c r="B15" s="237"/>
      <c r="C15" s="238"/>
      <c r="D15" s="368" t="s">
        <v>1600</v>
      </c>
      <c r="E15" s="368"/>
      <c r="F15" s="368"/>
      <c r="G15" s="368"/>
      <c r="H15" s="368"/>
      <c r="I15" s="368"/>
      <c r="J15" s="368"/>
      <c r="K15" s="234"/>
    </row>
    <row r="16" spans="2:11" s="1" customFormat="1" ht="15" customHeight="1">
      <c r="B16" s="237"/>
      <c r="C16" s="238"/>
      <c r="D16" s="368" t="s">
        <v>1601</v>
      </c>
      <c r="E16" s="368"/>
      <c r="F16" s="368"/>
      <c r="G16" s="368"/>
      <c r="H16" s="368"/>
      <c r="I16" s="368"/>
      <c r="J16" s="368"/>
      <c r="K16" s="234"/>
    </row>
    <row r="17" spans="2:11" s="1" customFormat="1" ht="15" customHeight="1">
      <c r="B17" s="237"/>
      <c r="C17" s="238"/>
      <c r="D17" s="368" t="s">
        <v>1602</v>
      </c>
      <c r="E17" s="368"/>
      <c r="F17" s="368"/>
      <c r="G17" s="368"/>
      <c r="H17" s="368"/>
      <c r="I17" s="368"/>
      <c r="J17" s="368"/>
      <c r="K17" s="234"/>
    </row>
    <row r="18" spans="2:11" s="1" customFormat="1" ht="15" customHeight="1">
      <c r="B18" s="237"/>
      <c r="C18" s="238"/>
      <c r="D18" s="238"/>
      <c r="E18" s="240" t="s">
        <v>78</v>
      </c>
      <c r="F18" s="368" t="s">
        <v>1603</v>
      </c>
      <c r="G18" s="368"/>
      <c r="H18" s="368"/>
      <c r="I18" s="368"/>
      <c r="J18" s="368"/>
      <c r="K18" s="234"/>
    </row>
    <row r="19" spans="2:11" s="1" customFormat="1" ht="15" customHeight="1">
      <c r="B19" s="237"/>
      <c r="C19" s="238"/>
      <c r="D19" s="238"/>
      <c r="E19" s="240" t="s">
        <v>1604</v>
      </c>
      <c r="F19" s="368" t="s">
        <v>1605</v>
      </c>
      <c r="G19" s="368"/>
      <c r="H19" s="368"/>
      <c r="I19" s="368"/>
      <c r="J19" s="368"/>
      <c r="K19" s="234"/>
    </row>
    <row r="20" spans="2:11" s="1" customFormat="1" ht="15" customHeight="1">
      <c r="B20" s="237"/>
      <c r="C20" s="238"/>
      <c r="D20" s="238"/>
      <c r="E20" s="240" t="s">
        <v>1606</v>
      </c>
      <c r="F20" s="368" t="s">
        <v>1607</v>
      </c>
      <c r="G20" s="368"/>
      <c r="H20" s="368"/>
      <c r="I20" s="368"/>
      <c r="J20" s="368"/>
      <c r="K20" s="234"/>
    </row>
    <row r="21" spans="2:11" s="1" customFormat="1" ht="15" customHeight="1">
      <c r="B21" s="237"/>
      <c r="C21" s="238"/>
      <c r="D21" s="238"/>
      <c r="E21" s="240" t="s">
        <v>106</v>
      </c>
      <c r="F21" s="368" t="s">
        <v>107</v>
      </c>
      <c r="G21" s="368"/>
      <c r="H21" s="368"/>
      <c r="I21" s="368"/>
      <c r="J21" s="368"/>
      <c r="K21" s="234"/>
    </row>
    <row r="22" spans="2:11" s="1" customFormat="1" ht="15" customHeight="1">
      <c r="B22" s="237"/>
      <c r="C22" s="238"/>
      <c r="D22" s="238"/>
      <c r="E22" s="240" t="s">
        <v>1608</v>
      </c>
      <c r="F22" s="368" t="s">
        <v>1609</v>
      </c>
      <c r="G22" s="368"/>
      <c r="H22" s="368"/>
      <c r="I22" s="368"/>
      <c r="J22" s="368"/>
      <c r="K22" s="234"/>
    </row>
    <row r="23" spans="2:11" s="1" customFormat="1" ht="15" customHeight="1">
      <c r="B23" s="237"/>
      <c r="C23" s="238"/>
      <c r="D23" s="238"/>
      <c r="E23" s="240" t="s">
        <v>98</v>
      </c>
      <c r="F23" s="368" t="s">
        <v>1610</v>
      </c>
      <c r="G23" s="368"/>
      <c r="H23" s="368"/>
      <c r="I23" s="368"/>
      <c r="J23" s="368"/>
      <c r="K23" s="234"/>
    </row>
    <row r="24" spans="2:11" s="1" customFormat="1" ht="12.75" customHeight="1">
      <c r="B24" s="237"/>
      <c r="C24" s="238"/>
      <c r="D24" s="238"/>
      <c r="E24" s="238"/>
      <c r="F24" s="238"/>
      <c r="G24" s="238"/>
      <c r="H24" s="238"/>
      <c r="I24" s="238"/>
      <c r="J24" s="238"/>
      <c r="K24" s="234"/>
    </row>
    <row r="25" spans="2:11" s="1" customFormat="1" ht="15" customHeight="1">
      <c r="B25" s="237"/>
      <c r="C25" s="368" t="s">
        <v>1611</v>
      </c>
      <c r="D25" s="368"/>
      <c r="E25" s="368"/>
      <c r="F25" s="368"/>
      <c r="G25" s="368"/>
      <c r="H25" s="368"/>
      <c r="I25" s="368"/>
      <c r="J25" s="368"/>
      <c r="K25" s="234"/>
    </row>
    <row r="26" spans="2:11" s="1" customFormat="1" ht="15" customHeight="1">
      <c r="B26" s="237"/>
      <c r="C26" s="368" t="s">
        <v>1612</v>
      </c>
      <c r="D26" s="368"/>
      <c r="E26" s="368"/>
      <c r="F26" s="368"/>
      <c r="G26" s="368"/>
      <c r="H26" s="368"/>
      <c r="I26" s="368"/>
      <c r="J26" s="368"/>
      <c r="K26" s="234"/>
    </row>
    <row r="27" spans="2:11" s="1" customFormat="1" ht="15" customHeight="1">
      <c r="B27" s="237"/>
      <c r="C27" s="236"/>
      <c r="D27" s="368" t="s">
        <v>1613</v>
      </c>
      <c r="E27" s="368"/>
      <c r="F27" s="368"/>
      <c r="G27" s="368"/>
      <c r="H27" s="368"/>
      <c r="I27" s="368"/>
      <c r="J27" s="368"/>
      <c r="K27" s="234"/>
    </row>
    <row r="28" spans="2:11" s="1" customFormat="1" ht="15" customHeight="1">
      <c r="B28" s="237"/>
      <c r="C28" s="238"/>
      <c r="D28" s="368" t="s">
        <v>1614</v>
      </c>
      <c r="E28" s="368"/>
      <c r="F28" s="368"/>
      <c r="G28" s="368"/>
      <c r="H28" s="368"/>
      <c r="I28" s="368"/>
      <c r="J28" s="368"/>
      <c r="K28" s="234"/>
    </row>
    <row r="29" spans="2:11" s="1" customFormat="1" ht="12.75" customHeight="1">
      <c r="B29" s="237"/>
      <c r="C29" s="238"/>
      <c r="D29" s="238"/>
      <c r="E29" s="238"/>
      <c r="F29" s="238"/>
      <c r="G29" s="238"/>
      <c r="H29" s="238"/>
      <c r="I29" s="238"/>
      <c r="J29" s="238"/>
      <c r="K29" s="234"/>
    </row>
    <row r="30" spans="2:11" s="1" customFormat="1" ht="15" customHeight="1">
      <c r="B30" s="237"/>
      <c r="C30" s="238"/>
      <c r="D30" s="368" t="s">
        <v>1615</v>
      </c>
      <c r="E30" s="368"/>
      <c r="F30" s="368"/>
      <c r="G30" s="368"/>
      <c r="H30" s="368"/>
      <c r="I30" s="368"/>
      <c r="J30" s="368"/>
      <c r="K30" s="234"/>
    </row>
    <row r="31" spans="2:11" s="1" customFormat="1" ht="15" customHeight="1">
      <c r="B31" s="237"/>
      <c r="C31" s="238"/>
      <c r="D31" s="368" t="s">
        <v>1616</v>
      </c>
      <c r="E31" s="368"/>
      <c r="F31" s="368"/>
      <c r="G31" s="368"/>
      <c r="H31" s="368"/>
      <c r="I31" s="368"/>
      <c r="J31" s="368"/>
      <c r="K31" s="234"/>
    </row>
    <row r="32" spans="2:11" s="1" customFormat="1" ht="12.75" customHeight="1">
      <c r="B32" s="237"/>
      <c r="C32" s="238"/>
      <c r="D32" s="238"/>
      <c r="E32" s="238"/>
      <c r="F32" s="238"/>
      <c r="G32" s="238"/>
      <c r="H32" s="238"/>
      <c r="I32" s="238"/>
      <c r="J32" s="238"/>
      <c r="K32" s="234"/>
    </row>
    <row r="33" spans="2:11" s="1" customFormat="1" ht="15" customHeight="1">
      <c r="B33" s="237"/>
      <c r="C33" s="238"/>
      <c r="D33" s="368" t="s">
        <v>1617</v>
      </c>
      <c r="E33" s="368"/>
      <c r="F33" s="368"/>
      <c r="G33" s="368"/>
      <c r="H33" s="368"/>
      <c r="I33" s="368"/>
      <c r="J33" s="368"/>
      <c r="K33" s="234"/>
    </row>
    <row r="34" spans="2:11" s="1" customFormat="1" ht="15" customHeight="1">
      <c r="B34" s="237"/>
      <c r="C34" s="238"/>
      <c r="D34" s="368" t="s">
        <v>1618</v>
      </c>
      <c r="E34" s="368"/>
      <c r="F34" s="368"/>
      <c r="G34" s="368"/>
      <c r="H34" s="368"/>
      <c r="I34" s="368"/>
      <c r="J34" s="368"/>
      <c r="K34" s="234"/>
    </row>
    <row r="35" spans="2:11" s="1" customFormat="1" ht="15" customHeight="1">
      <c r="B35" s="237"/>
      <c r="C35" s="238"/>
      <c r="D35" s="368" t="s">
        <v>1619</v>
      </c>
      <c r="E35" s="368"/>
      <c r="F35" s="368"/>
      <c r="G35" s="368"/>
      <c r="H35" s="368"/>
      <c r="I35" s="368"/>
      <c r="J35" s="368"/>
      <c r="K35" s="234"/>
    </row>
    <row r="36" spans="2:11" s="1" customFormat="1" ht="15" customHeight="1">
      <c r="B36" s="237"/>
      <c r="C36" s="238"/>
      <c r="D36" s="236"/>
      <c r="E36" s="239" t="s">
        <v>128</v>
      </c>
      <c r="F36" s="236"/>
      <c r="G36" s="368" t="s">
        <v>1620</v>
      </c>
      <c r="H36" s="368"/>
      <c r="I36" s="368"/>
      <c r="J36" s="368"/>
      <c r="K36" s="234"/>
    </row>
    <row r="37" spans="2:11" s="1" customFormat="1" ht="30.75" customHeight="1">
      <c r="B37" s="237"/>
      <c r="C37" s="238"/>
      <c r="D37" s="236"/>
      <c r="E37" s="239" t="s">
        <v>1621</v>
      </c>
      <c r="F37" s="236"/>
      <c r="G37" s="368" t="s">
        <v>1622</v>
      </c>
      <c r="H37" s="368"/>
      <c r="I37" s="368"/>
      <c r="J37" s="368"/>
      <c r="K37" s="234"/>
    </row>
    <row r="38" spans="2:11" s="1" customFormat="1" ht="15" customHeight="1">
      <c r="B38" s="237"/>
      <c r="C38" s="238"/>
      <c r="D38" s="236"/>
      <c r="E38" s="239" t="s">
        <v>52</v>
      </c>
      <c r="F38" s="236"/>
      <c r="G38" s="368" t="s">
        <v>1623</v>
      </c>
      <c r="H38" s="368"/>
      <c r="I38" s="368"/>
      <c r="J38" s="368"/>
      <c r="K38" s="234"/>
    </row>
    <row r="39" spans="2:11" s="1" customFormat="1" ht="15" customHeight="1">
      <c r="B39" s="237"/>
      <c r="C39" s="238"/>
      <c r="D39" s="236"/>
      <c r="E39" s="239" t="s">
        <v>53</v>
      </c>
      <c r="F39" s="236"/>
      <c r="G39" s="368" t="s">
        <v>1624</v>
      </c>
      <c r="H39" s="368"/>
      <c r="I39" s="368"/>
      <c r="J39" s="368"/>
      <c r="K39" s="234"/>
    </row>
    <row r="40" spans="2:11" s="1" customFormat="1" ht="15" customHeight="1">
      <c r="B40" s="237"/>
      <c r="C40" s="238"/>
      <c r="D40" s="236"/>
      <c r="E40" s="239" t="s">
        <v>129</v>
      </c>
      <c r="F40" s="236"/>
      <c r="G40" s="368" t="s">
        <v>1625</v>
      </c>
      <c r="H40" s="368"/>
      <c r="I40" s="368"/>
      <c r="J40" s="368"/>
      <c r="K40" s="234"/>
    </row>
    <row r="41" spans="2:11" s="1" customFormat="1" ht="15" customHeight="1">
      <c r="B41" s="237"/>
      <c r="C41" s="238"/>
      <c r="D41" s="236"/>
      <c r="E41" s="239" t="s">
        <v>130</v>
      </c>
      <c r="F41" s="236"/>
      <c r="G41" s="368" t="s">
        <v>1626</v>
      </c>
      <c r="H41" s="368"/>
      <c r="I41" s="368"/>
      <c r="J41" s="368"/>
      <c r="K41" s="234"/>
    </row>
    <row r="42" spans="2:11" s="1" customFormat="1" ht="15" customHeight="1">
      <c r="B42" s="237"/>
      <c r="C42" s="238"/>
      <c r="D42" s="236"/>
      <c r="E42" s="239" t="s">
        <v>1627</v>
      </c>
      <c r="F42" s="236"/>
      <c r="G42" s="368" t="s">
        <v>1628</v>
      </c>
      <c r="H42" s="368"/>
      <c r="I42" s="368"/>
      <c r="J42" s="368"/>
      <c r="K42" s="234"/>
    </row>
    <row r="43" spans="2:11" s="1" customFormat="1" ht="15" customHeight="1">
      <c r="B43" s="237"/>
      <c r="C43" s="238"/>
      <c r="D43" s="236"/>
      <c r="E43" s="239"/>
      <c r="F43" s="236"/>
      <c r="G43" s="368" t="s">
        <v>1629</v>
      </c>
      <c r="H43" s="368"/>
      <c r="I43" s="368"/>
      <c r="J43" s="368"/>
      <c r="K43" s="234"/>
    </row>
    <row r="44" spans="2:11" s="1" customFormat="1" ht="15" customHeight="1">
      <c r="B44" s="237"/>
      <c r="C44" s="238"/>
      <c r="D44" s="236"/>
      <c r="E44" s="239" t="s">
        <v>1630</v>
      </c>
      <c r="F44" s="236"/>
      <c r="G44" s="368" t="s">
        <v>1631</v>
      </c>
      <c r="H44" s="368"/>
      <c r="I44" s="368"/>
      <c r="J44" s="368"/>
      <c r="K44" s="234"/>
    </row>
    <row r="45" spans="2:11" s="1" customFormat="1" ht="15" customHeight="1">
      <c r="B45" s="237"/>
      <c r="C45" s="238"/>
      <c r="D45" s="236"/>
      <c r="E45" s="239" t="s">
        <v>132</v>
      </c>
      <c r="F45" s="236"/>
      <c r="G45" s="368" t="s">
        <v>1632</v>
      </c>
      <c r="H45" s="368"/>
      <c r="I45" s="368"/>
      <c r="J45" s="368"/>
      <c r="K45" s="234"/>
    </row>
    <row r="46" spans="2:11" s="1" customFormat="1" ht="12.75" customHeight="1">
      <c r="B46" s="237"/>
      <c r="C46" s="238"/>
      <c r="D46" s="236"/>
      <c r="E46" s="236"/>
      <c r="F46" s="236"/>
      <c r="G46" s="236"/>
      <c r="H46" s="236"/>
      <c r="I46" s="236"/>
      <c r="J46" s="236"/>
      <c r="K46" s="234"/>
    </row>
    <row r="47" spans="2:11" s="1" customFormat="1" ht="15" customHeight="1">
      <c r="B47" s="237"/>
      <c r="C47" s="238"/>
      <c r="D47" s="368" t="s">
        <v>1633</v>
      </c>
      <c r="E47" s="368"/>
      <c r="F47" s="368"/>
      <c r="G47" s="368"/>
      <c r="H47" s="368"/>
      <c r="I47" s="368"/>
      <c r="J47" s="368"/>
      <c r="K47" s="234"/>
    </row>
    <row r="48" spans="2:11" s="1" customFormat="1" ht="15" customHeight="1">
      <c r="B48" s="237"/>
      <c r="C48" s="238"/>
      <c r="D48" s="238"/>
      <c r="E48" s="368" t="s">
        <v>1634</v>
      </c>
      <c r="F48" s="368"/>
      <c r="G48" s="368"/>
      <c r="H48" s="368"/>
      <c r="I48" s="368"/>
      <c r="J48" s="368"/>
      <c r="K48" s="234"/>
    </row>
    <row r="49" spans="2:11" s="1" customFormat="1" ht="15" customHeight="1">
      <c r="B49" s="237"/>
      <c r="C49" s="238"/>
      <c r="D49" s="238"/>
      <c r="E49" s="368" t="s">
        <v>1635</v>
      </c>
      <c r="F49" s="368"/>
      <c r="G49" s="368"/>
      <c r="H49" s="368"/>
      <c r="I49" s="368"/>
      <c r="J49" s="368"/>
      <c r="K49" s="234"/>
    </row>
    <row r="50" spans="2:11" s="1" customFormat="1" ht="15" customHeight="1">
      <c r="B50" s="237"/>
      <c r="C50" s="238"/>
      <c r="D50" s="238"/>
      <c r="E50" s="368" t="s">
        <v>1636</v>
      </c>
      <c r="F50" s="368"/>
      <c r="G50" s="368"/>
      <c r="H50" s="368"/>
      <c r="I50" s="368"/>
      <c r="J50" s="368"/>
      <c r="K50" s="234"/>
    </row>
    <row r="51" spans="2:11" s="1" customFormat="1" ht="15" customHeight="1">
      <c r="B51" s="237"/>
      <c r="C51" s="238"/>
      <c r="D51" s="368" t="s">
        <v>1637</v>
      </c>
      <c r="E51" s="368"/>
      <c r="F51" s="368"/>
      <c r="G51" s="368"/>
      <c r="H51" s="368"/>
      <c r="I51" s="368"/>
      <c r="J51" s="368"/>
      <c r="K51" s="234"/>
    </row>
    <row r="52" spans="2:11" s="1" customFormat="1" ht="25.5" customHeight="1">
      <c r="B52" s="233"/>
      <c r="C52" s="369" t="s">
        <v>1638</v>
      </c>
      <c r="D52" s="369"/>
      <c r="E52" s="369"/>
      <c r="F52" s="369"/>
      <c r="G52" s="369"/>
      <c r="H52" s="369"/>
      <c r="I52" s="369"/>
      <c r="J52" s="369"/>
      <c r="K52" s="234"/>
    </row>
    <row r="53" spans="2:11" s="1" customFormat="1" ht="5.25" customHeight="1">
      <c r="B53" s="233"/>
      <c r="C53" s="235"/>
      <c r="D53" s="235"/>
      <c r="E53" s="235"/>
      <c r="F53" s="235"/>
      <c r="G53" s="235"/>
      <c r="H53" s="235"/>
      <c r="I53" s="235"/>
      <c r="J53" s="235"/>
      <c r="K53" s="234"/>
    </row>
    <row r="54" spans="2:11" s="1" customFormat="1" ht="15" customHeight="1">
      <c r="B54" s="233"/>
      <c r="C54" s="368" t="s">
        <v>1639</v>
      </c>
      <c r="D54" s="368"/>
      <c r="E54" s="368"/>
      <c r="F54" s="368"/>
      <c r="G54" s="368"/>
      <c r="H54" s="368"/>
      <c r="I54" s="368"/>
      <c r="J54" s="368"/>
      <c r="K54" s="234"/>
    </row>
    <row r="55" spans="2:11" s="1" customFormat="1" ht="15" customHeight="1">
      <c r="B55" s="233"/>
      <c r="C55" s="368" t="s">
        <v>1640</v>
      </c>
      <c r="D55" s="368"/>
      <c r="E55" s="368"/>
      <c r="F55" s="368"/>
      <c r="G55" s="368"/>
      <c r="H55" s="368"/>
      <c r="I55" s="368"/>
      <c r="J55" s="368"/>
      <c r="K55" s="234"/>
    </row>
    <row r="56" spans="2:11" s="1" customFormat="1" ht="12.75" customHeight="1">
      <c r="B56" s="233"/>
      <c r="C56" s="236"/>
      <c r="D56" s="236"/>
      <c r="E56" s="236"/>
      <c r="F56" s="236"/>
      <c r="G56" s="236"/>
      <c r="H56" s="236"/>
      <c r="I56" s="236"/>
      <c r="J56" s="236"/>
      <c r="K56" s="234"/>
    </row>
    <row r="57" spans="2:11" s="1" customFormat="1" ht="15" customHeight="1">
      <c r="B57" s="233"/>
      <c r="C57" s="368" t="s">
        <v>1641</v>
      </c>
      <c r="D57" s="368"/>
      <c r="E57" s="368"/>
      <c r="F57" s="368"/>
      <c r="G57" s="368"/>
      <c r="H57" s="368"/>
      <c r="I57" s="368"/>
      <c r="J57" s="368"/>
      <c r="K57" s="234"/>
    </row>
    <row r="58" spans="2:11" s="1" customFormat="1" ht="15" customHeight="1">
      <c r="B58" s="233"/>
      <c r="C58" s="238"/>
      <c r="D58" s="368" t="s">
        <v>1642</v>
      </c>
      <c r="E58" s="368"/>
      <c r="F58" s="368"/>
      <c r="G58" s="368"/>
      <c r="H58" s="368"/>
      <c r="I58" s="368"/>
      <c r="J58" s="368"/>
      <c r="K58" s="234"/>
    </row>
    <row r="59" spans="2:11" s="1" customFormat="1" ht="15" customHeight="1">
      <c r="B59" s="233"/>
      <c r="C59" s="238"/>
      <c r="D59" s="368" t="s">
        <v>1643</v>
      </c>
      <c r="E59" s="368"/>
      <c r="F59" s="368"/>
      <c r="G59" s="368"/>
      <c r="H59" s="368"/>
      <c r="I59" s="368"/>
      <c r="J59" s="368"/>
      <c r="K59" s="234"/>
    </row>
    <row r="60" spans="2:11" s="1" customFormat="1" ht="15" customHeight="1">
      <c r="B60" s="233"/>
      <c r="C60" s="238"/>
      <c r="D60" s="368" t="s">
        <v>1644</v>
      </c>
      <c r="E60" s="368"/>
      <c r="F60" s="368"/>
      <c r="G60" s="368"/>
      <c r="H60" s="368"/>
      <c r="I60" s="368"/>
      <c r="J60" s="368"/>
      <c r="K60" s="234"/>
    </row>
    <row r="61" spans="2:11" s="1" customFormat="1" ht="15" customHeight="1">
      <c r="B61" s="233"/>
      <c r="C61" s="238"/>
      <c r="D61" s="368" t="s">
        <v>1645</v>
      </c>
      <c r="E61" s="368"/>
      <c r="F61" s="368"/>
      <c r="G61" s="368"/>
      <c r="H61" s="368"/>
      <c r="I61" s="368"/>
      <c r="J61" s="368"/>
      <c r="K61" s="234"/>
    </row>
    <row r="62" spans="2:11" s="1" customFormat="1" ht="15" customHeight="1">
      <c r="B62" s="233"/>
      <c r="C62" s="238"/>
      <c r="D62" s="371" t="s">
        <v>1646</v>
      </c>
      <c r="E62" s="371"/>
      <c r="F62" s="371"/>
      <c r="G62" s="371"/>
      <c r="H62" s="371"/>
      <c r="I62" s="371"/>
      <c r="J62" s="371"/>
      <c r="K62" s="234"/>
    </row>
    <row r="63" spans="2:11" s="1" customFormat="1" ht="15" customHeight="1">
      <c r="B63" s="233"/>
      <c r="C63" s="238"/>
      <c r="D63" s="368" t="s">
        <v>1647</v>
      </c>
      <c r="E63" s="368"/>
      <c r="F63" s="368"/>
      <c r="G63" s="368"/>
      <c r="H63" s="368"/>
      <c r="I63" s="368"/>
      <c r="J63" s="368"/>
      <c r="K63" s="234"/>
    </row>
    <row r="64" spans="2:11" s="1" customFormat="1" ht="12.75" customHeight="1">
      <c r="B64" s="233"/>
      <c r="C64" s="238"/>
      <c r="D64" s="238"/>
      <c r="E64" s="241"/>
      <c r="F64" s="238"/>
      <c r="G64" s="238"/>
      <c r="H64" s="238"/>
      <c r="I64" s="238"/>
      <c r="J64" s="238"/>
      <c r="K64" s="234"/>
    </row>
    <row r="65" spans="2:11" s="1" customFormat="1" ht="15" customHeight="1">
      <c r="B65" s="233"/>
      <c r="C65" s="238"/>
      <c r="D65" s="368" t="s">
        <v>1648</v>
      </c>
      <c r="E65" s="368"/>
      <c r="F65" s="368"/>
      <c r="G65" s="368"/>
      <c r="H65" s="368"/>
      <c r="I65" s="368"/>
      <c r="J65" s="368"/>
      <c r="K65" s="234"/>
    </row>
    <row r="66" spans="2:11" s="1" customFormat="1" ht="15" customHeight="1">
      <c r="B66" s="233"/>
      <c r="C66" s="238"/>
      <c r="D66" s="371" t="s">
        <v>1649</v>
      </c>
      <c r="E66" s="371"/>
      <c r="F66" s="371"/>
      <c r="G66" s="371"/>
      <c r="H66" s="371"/>
      <c r="I66" s="371"/>
      <c r="J66" s="371"/>
      <c r="K66" s="234"/>
    </row>
    <row r="67" spans="2:11" s="1" customFormat="1" ht="15" customHeight="1">
      <c r="B67" s="233"/>
      <c r="C67" s="238"/>
      <c r="D67" s="368" t="s">
        <v>1650</v>
      </c>
      <c r="E67" s="368"/>
      <c r="F67" s="368"/>
      <c r="G67" s="368"/>
      <c r="H67" s="368"/>
      <c r="I67" s="368"/>
      <c r="J67" s="368"/>
      <c r="K67" s="234"/>
    </row>
    <row r="68" spans="2:11" s="1" customFormat="1" ht="15" customHeight="1">
      <c r="B68" s="233"/>
      <c r="C68" s="238"/>
      <c r="D68" s="368" t="s">
        <v>1651</v>
      </c>
      <c r="E68" s="368"/>
      <c r="F68" s="368"/>
      <c r="G68" s="368"/>
      <c r="H68" s="368"/>
      <c r="I68" s="368"/>
      <c r="J68" s="368"/>
      <c r="K68" s="234"/>
    </row>
    <row r="69" spans="2:11" s="1" customFormat="1" ht="15" customHeight="1">
      <c r="B69" s="233"/>
      <c r="C69" s="238"/>
      <c r="D69" s="368" t="s">
        <v>1652</v>
      </c>
      <c r="E69" s="368"/>
      <c r="F69" s="368"/>
      <c r="G69" s="368"/>
      <c r="H69" s="368"/>
      <c r="I69" s="368"/>
      <c r="J69" s="368"/>
      <c r="K69" s="234"/>
    </row>
    <row r="70" spans="2:11" s="1" customFormat="1" ht="15" customHeight="1">
      <c r="B70" s="233"/>
      <c r="C70" s="238"/>
      <c r="D70" s="368" t="s">
        <v>1653</v>
      </c>
      <c r="E70" s="368"/>
      <c r="F70" s="368"/>
      <c r="G70" s="368"/>
      <c r="H70" s="368"/>
      <c r="I70" s="368"/>
      <c r="J70" s="368"/>
      <c r="K70" s="234"/>
    </row>
    <row r="71" spans="2:11" s="1" customFormat="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spans="2:11" s="1" customFormat="1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s="1" customFormat="1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spans="2:11" s="1" customFormat="1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spans="2:11" s="1" customFormat="1" ht="45" customHeight="1">
      <c r="B75" s="250"/>
      <c r="C75" s="372" t="s">
        <v>1654</v>
      </c>
      <c r="D75" s="372"/>
      <c r="E75" s="372"/>
      <c r="F75" s="372"/>
      <c r="G75" s="372"/>
      <c r="H75" s="372"/>
      <c r="I75" s="372"/>
      <c r="J75" s="372"/>
      <c r="K75" s="251"/>
    </row>
    <row r="76" spans="2:11" s="1" customFormat="1" ht="17.25" customHeight="1">
      <c r="B76" s="250"/>
      <c r="C76" s="252" t="s">
        <v>1655</v>
      </c>
      <c r="D76" s="252"/>
      <c r="E76" s="252"/>
      <c r="F76" s="252" t="s">
        <v>1656</v>
      </c>
      <c r="G76" s="253"/>
      <c r="H76" s="252" t="s">
        <v>53</v>
      </c>
      <c r="I76" s="252" t="s">
        <v>56</v>
      </c>
      <c r="J76" s="252" t="s">
        <v>1657</v>
      </c>
      <c r="K76" s="251"/>
    </row>
    <row r="77" spans="2:11" s="1" customFormat="1" ht="17.25" customHeight="1">
      <c r="B77" s="250"/>
      <c r="C77" s="254" t="s">
        <v>1658</v>
      </c>
      <c r="D77" s="254"/>
      <c r="E77" s="254"/>
      <c r="F77" s="255" t="s">
        <v>1659</v>
      </c>
      <c r="G77" s="256"/>
      <c r="H77" s="254"/>
      <c r="I77" s="254"/>
      <c r="J77" s="254" t="s">
        <v>1660</v>
      </c>
      <c r="K77" s="251"/>
    </row>
    <row r="78" spans="2:11" s="1" customFormat="1" ht="5.25" customHeight="1">
      <c r="B78" s="250"/>
      <c r="C78" s="257"/>
      <c r="D78" s="257"/>
      <c r="E78" s="257"/>
      <c r="F78" s="257"/>
      <c r="G78" s="258"/>
      <c r="H78" s="257"/>
      <c r="I78" s="257"/>
      <c r="J78" s="257"/>
      <c r="K78" s="251"/>
    </row>
    <row r="79" spans="2:11" s="1" customFormat="1" ht="15" customHeight="1">
      <c r="B79" s="250"/>
      <c r="C79" s="239" t="s">
        <v>52</v>
      </c>
      <c r="D79" s="259"/>
      <c r="E79" s="259"/>
      <c r="F79" s="260" t="s">
        <v>1661</v>
      </c>
      <c r="G79" s="261"/>
      <c r="H79" s="239" t="s">
        <v>1662</v>
      </c>
      <c r="I79" s="239" t="s">
        <v>1663</v>
      </c>
      <c r="J79" s="239">
        <v>20</v>
      </c>
      <c r="K79" s="251"/>
    </row>
    <row r="80" spans="2:11" s="1" customFormat="1" ht="15" customHeight="1">
      <c r="B80" s="250"/>
      <c r="C80" s="239" t="s">
        <v>1664</v>
      </c>
      <c r="D80" s="239"/>
      <c r="E80" s="239"/>
      <c r="F80" s="260" t="s">
        <v>1661</v>
      </c>
      <c r="G80" s="261"/>
      <c r="H80" s="239" t="s">
        <v>1665</v>
      </c>
      <c r="I80" s="239" t="s">
        <v>1663</v>
      </c>
      <c r="J80" s="239">
        <v>120</v>
      </c>
      <c r="K80" s="251"/>
    </row>
    <row r="81" spans="2:11" s="1" customFormat="1" ht="15" customHeight="1">
      <c r="B81" s="262"/>
      <c r="C81" s="239" t="s">
        <v>1666</v>
      </c>
      <c r="D81" s="239"/>
      <c r="E81" s="239"/>
      <c r="F81" s="260" t="s">
        <v>1667</v>
      </c>
      <c r="G81" s="261"/>
      <c r="H81" s="239" t="s">
        <v>1668</v>
      </c>
      <c r="I81" s="239" t="s">
        <v>1663</v>
      </c>
      <c r="J81" s="239">
        <v>50</v>
      </c>
      <c r="K81" s="251"/>
    </row>
    <row r="82" spans="2:11" s="1" customFormat="1" ht="15" customHeight="1">
      <c r="B82" s="262"/>
      <c r="C82" s="239" t="s">
        <v>1669</v>
      </c>
      <c r="D82" s="239"/>
      <c r="E82" s="239"/>
      <c r="F82" s="260" t="s">
        <v>1661</v>
      </c>
      <c r="G82" s="261"/>
      <c r="H82" s="239" t="s">
        <v>1670</v>
      </c>
      <c r="I82" s="239" t="s">
        <v>1671</v>
      </c>
      <c r="J82" s="239"/>
      <c r="K82" s="251"/>
    </row>
    <row r="83" spans="2:11" s="1" customFormat="1" ht="15" customHeight="1">
      <c r="B83" s="262"/>
      <c r="C83" s="263" t="s">
        <v>1672</v>
      </c>
      <c r="D83" s="263"/>
      <c r="E83" s="263"/>
      <c r="F83" s="264" t="s">
        <v>1667</v>
      </c>
      <c r="G83" s="263"/>
      <c r="H83" s="263" t="s">
        <v>1673</v>
      </c>
      <c r="I83" s="263" t="s">
        <v>1663</v>
      </c>
      <c r="J83" s="263">
        <v>15</v>
      </c>
      <c r="K83" s="251"/>
    </row>
    <row r="84" spans="2:11" s="1" customFormat="1" ht="15" customHeight="1">
      <c r="B84" s="262"/>
      <c r="C84" s="263" t="s">
        <v>1674</v>
      </c>
      <c r="D84" s="263"/>
      <c r="E84" s="263"/>
      <c r="F84" s="264" t="s">
        <v>1667</v>
      </c>
      <c r="G84" s="263"/>
      <c r="H84" s="263" t="s">
        <v>1675</v>
      </c>
      <c r="I84" s="263" t="s">
        <v>1663</v>
      </c>
      <c r="J84" s="263">
        <v>15</v>
      </c>
      <c r="K84" s="251"/>
    </row>
    <row r="85" spans="2:11" s="1" customFormat="1" ht="15" customHeight="1">
      <c r="B85" s="262"/>
      <c r="C85" s="263" t="s">
        <v>1676</v>
      </c>
      <c r="D85" s="263"/>
      <c r="E85" s="263"/>
      <c r="F85" s="264" t="s">
        <v>1667</v>
      </c>
      <c r="G85" s="263"/>
      <c r="H85" s="263" t="s">
        <v>1677</v>
      </c>
      <c r="I85" s="263" t="s">
        <v>1663</v>
      </c>
      <c r="J85" s="263">
        <v>20</v>
      </c>
      <c r="K85" s="251"/>
    </row>
    <row r="86" spans="2:11" s="1" customFormat="1" ht="15" customHeight="1">
      <c r="B86" s="262"/>
      <c r="C86" s="263" t="s">
        <v>1678</v>
      </c>
      <c r="D86" s="263"/>
      <c r="E86" s="263"/>
      <c r="F86" s="264" t="s">
        <v>1667</v>
      </c>
      <c r="G86" s="263"/>
      <c r="H86" s="263" t="s">
        <v>1679</v>
      </c>
      <c r="I86" s="263" t="s">
        <v>1663</v>
      </c>
      <c r="J86" s="263">
        <v>20</v>
      </c>
      <c r="K86" s="251"/>
    </row>
    <row r="87" spans="2:11" s="1" customFormat="1" ht="15" customHeight="1">
      <c r="B87" s="262"/>
      <c r="C87" s="239" t="s">
        <v>1680</v>
      </c>
      <c r="D87" s="239"/>
      <c r="E87" s="239"/>
      <c r="F87" s="260" t="s">
        <v>1667</v>
      </c>
      <c r="G87" s="261"/>
      <c r="H87" s="239" t="s">
        <v>1681</v>
      </c>
      <c r="I87" s="239" t="s">
        <v>1663</v>
      </c>
      <c r="J87" s="239">
        <v>50</v>
      </c>
      <c r="K87" s="251"/>
    </row>
    <row r="88" spans="2:11" s="1" customFormat="1" ht="15" customHeight="1">
      <c r="B88" s="262"/>
      <c r="C88" s="239" t="s">
        <v>1682</v>
      </c>
      <c r="D88" s="239"/>
      <c r="E88" s="239"/>
      <c r="F88" s="260" t="s">
        <v>1667</v>
      </c>
      <c r="G88" s="261"/>
      <c r="H88" s="239" t="s">
        <v>1683</v>
      </c>
      <c r="I88" s="239" t="s">
        <v>1663</v>
      </c>
      <c r="J88" s="239">
        <v>20</v>
      </c>
      <c r="K88" s="251"/>
    </row>
    <row r="89" spans="2:11" s="1" customFormat="1" ht="15" customHeight="1">
      <c r="B89" s="262"/>
      <c r="C89" s="239" t="s">
        <v>1684</v>
      </c>
      <c r="D89" s="239"/>
      <c r="E89" s="239"/>
      <c r="F89" s="260" t="s">
        <v>1667</v>
      </c>
      <c r="G89" s="261"/>
      <c r="H89" s="239" t="s">
        <v>1685</v>
      </c>
      <c r="I89" s="239" t="s">
        <v>1663</v>
      </c>
      <c r="J89" s="239">
        <v>20</v>
      </c>
      <c r="K89" s="251"/>
    </row>
    <row r="90" spans="2:11" s="1" customFormat="1" ht="15" customHeight="1">
      <c r="B90" s="262"/>
      <c r="C90" s="239" t="s">
        <v>1686</v>
      </c>
      <c r="D90" s="239"/>
      <c r="E90" s="239"/>
      <c r="F90" s="260" t="s">
        <v>1667</v>
      </c>
      <c r="G90" s="261"/>
      <c r="H90" s="239" t="s">
        <v>1687</v>
      </c>
      <c r="I90" s="239" t="s">
        <v>1663</v>
      </c>
      <c r="J90" s="239">
        <v>50</v>
      </c>
      <c r="K90" s="251"/>
    </row>
    <row r="91" spans="2:11" s="1" customFormat="1" ht="15" customHeight="1">
      <c r="B91" s="262"/>
      <c r="C91" s="239" t="s">
        <v>1688</v>
      </c>
      <c r="D91" s="239"/>
      <c r="E91" s="239"/>
      <c r="F91" s="260" t="s">
        <v>1667</v>
      </c>
      <c r="G91" s="261"/>
      <c r="H91" s="239" t="s">
        <v>1688</v>
      </c>
      <c r="I91" s="239" t="s">
        <v>1663</v>
      </c>
      <c r="J91" s="239">
        <v>50</v>
      </c>
      <c r="K91" s="251"/>
    </row>
    <row r="92" spans="2:11" s="1" customFormat="1" ht="15" customHeight="1">
      <c r="B92" s="262"/>
      <c r="C92" s="239" t="s">
        <v>1689</v>
      </c>
      <c r="D92" s="239"/>
      <c r="E92" s="239"/>
      <c r="F92" s="260" t="s">
        <v>1667</v>
      </c>
      <c r="G92" s="261"/>
      <c r="H92" s="239" t="s">
        <v>1690</v>
      </c>
      <c r="I92" s="239" t="s">
        <v>1663</v>
      </c>
      <c r="J92" s="239">
        <v>255</v>
      </c>
      <c r="K92" s="251"/>
    </row>
    <row r="93" spans="2:11" s="1" customFormat="1" ht="15" customHeight="1">
      <c r="B93" s="262"/>
      <c r="C93" s="239" t="s">
        <v>1691</v>
      </c>
      <c r="D93" s="239"/>
      <c r="E93" s="239"/>
      <c r="F93" s="260" t="s">
        <v>1661</v>
      </c>
      <c r="G93" s="261"/>
      <c r="H93" s="239" t="s">
        <v>1692</v>
      </c>
      <c r="I93" s="239" t="s">
        <v>1693</v>
      </c>
      <c r="J93" s="239"/>
      <c r="K93" s="251"/>
    </row>
    <row r="94" spans="2:11" s="1" customFormat="1" ht="15" customHeight="1">
      <c r="B94" s="262"/>
      <c r="C94" s="239" t="s">
        <v>1694</v>
      </c>
      <c r="D94" s="239"/>
      <c r="E94" s="239"/>
      <c r="F94" s="260" t="s">
        <v>1661</v>
      </c>
      <c r="G94" s="261"/>
      <c r="H94" s="239" t="s">
        <v>1695</v>
      </c>
      <c r="I94" s="239" t="s">
        <v>1696</v>
      </c>
      <c r="J94" s="239"/>
      <c r="K94" s="251"/>
    </row>
    <row r="95" spans="2:11" s="1" customFormat="1" ht="15" customHeight="1">
      <c r="B95" s="262"/>
      <c r="C95" s="239" t="s">
        <v>1697</v>
      </c>
      <c r="D95" s="239"/>
      <c r="E95" s="239"/>
      <c r="F95" s="260" t="s">
        <v>1661</v>
      </c>
      <c r="G95" s="261"/>
      <c r="H95" s="239" t="s">
        <v>1697</v>
      </c>
      <c r="I95" s="239" t="s">
        <v>1696</v>
      </c>
      <c r="J95" s="239"/>
      <c r="K95" s="251"/>
    </row>
    <row r="96" spans="2:11" s="1" customFormat="1" ht="15" customHeight="1">
      <c r="B96" s="262"/>
      <c r="C96" s="239" t="s">
        <v>37</v>
      </c>
      <c r="D96" s="239"/>
      <c r="E96" s="239"/>
      <c r="F96" s="260" t="s">
        <v>1661</v>
      </c>
      <c r="G96" s="261"/>
      <c r="H96" s="239" t="s">
        <v>1698</v>
      </c>
      <c r="I96" s="239" t="s">
        <v>1696</v>
      </c>
      <c r="J96" s="239"/>
      <c r="K96" s="251"/>
    </row>
    <row r="97" spans="2:11" s="1" customFormat="1" ht="15" customHeight="1">
      <c r="B97" s="262"/>
      <c r="C97" s="239" t="s">
        <v>47</v>
      </c>
      <c r="D97" s="239"/>
      <c r="E97" s="239"/>
      <c r="F97" s="260" t="s">
        <v>1661</v>
      </c>
      <c r="G97" s="261"/>
      <c r="H97" s="239" t="s">
        <v>1699</v>
      </c>
      <c r="I97" s="239" t="s">
        <v>1696</v>
      </c>
      <c r="J97" s="239"/>
      <c r="K97" s="251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spans="2:11" s="1" customFormat="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spans="2:11" s="1" customFormat="1" ht="45" customHeight="1">
      <c r="B102" s="250"/>
      <c r="C102" s="372" t="s">
        <v>1700</v>
      </c>
      <c r="D102" s="372"/>
      <c r="E102" s="372"/>
      <c r="F102" s="372"/>
      <c r="G102" s="372"/>
      <c r="H102" s="372"/>
      <c r="I102" s="372"/>
      <c r="J102" s="372"/>
      <c r="K102" s="251"/>
    </row>
    <row r="103" spans="2:11" s="1" customFormat="1" ht="17.25" customHeight="1">
      <c r="B103" s="250"/>
      <c r="C103" s="252" t="s">
        <v>1655</v>
      </c>
      <c r="D103" s="252"/>
      <c r="E103" s="252"/>
      <c r="F103" s="252" t="s">
        <v>1656</v>
      </c>
      <c r="G103" s="253"/>
      <c r="H103" s="252" t="s">
        <v>53</v>
      </c>
      <c r="I103" s="252" t="s">
        <v>56</v>
      </c>
      <c r="J103" s="252" t="s">
        <v>1657</v>
      </c>
      <c r="K103" s="251"/>
    </row>
    <row r="104" spans="2:11" s="1" customFormat="1" ht="17.25" customHeight="1">
      <c r="B104" s="250"/>
      <c r="C104" s="254" t="s">
        <v>1658</v>
      </c>
      <c r="D104" s="254"/>
      <c r="E104" s="254"/>
      <c r="F104" s="255" t="s">
        <v>1659</v>
      </c>
      <c r="G104" s="256"/>
      <c r="H104" s="254"/>
      <c r="I104" s="254"/>
      <c r="J104" s="254" t="s">
        <v>1660</v>
      </c>
      <c r="K104" s="251"/>
    </row>
    <row r="105" spans="2:11" s="1" customFormat="1" ht="5.25" customHeight="1">
      <c r="B105" s="250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pans="2:11" s="1" customFormat="1" ht="15" customHeight="1">
      <c r="B106" s="250"/>
      <c r="C106" s="239" t="s">
        <v>52</v>
      </c>
      <c r="D106" s="259"/>
      <c r="E106" s="259"/>
      <c r="F106" s="260" t="s">
        <v>1661</v>
      </c>
      <c r="G106" s="239"/>
      <c r="H106" s="239" t="s">
        <v>1701</v>
      </c>
      <c r="I106" s="239" t="s">
        <v>1663</v>
      </c>
      <c r="J106" s="239">
        <v>20</v>
      </c>
      <c r="K106" s="251"/>
    </row>
    <row r="107" spans="2:11" s="1" customFormat="1" ht="15" customHeight="1">
      <c r="B107" s="250"/>
      <c r="C107" s="239" t="s">
        <v>1664</v>
      </c>
      <c r="D107" s="239"/>
      <c r="E107" s="239"/>
      <c r="F107" s="260" t="s">
        <v>1661</v>
      </c>
      <c r="G107" s="239"/>
      <c r="H107" s="239" t="s">
        <v>1701</v>
      </c>
      <c r="I107" s="239" t="s">
        <v>1663</v>
      </c>
      <c r="J107" s="239">
        <v>120</v>
      </c>
      <c r="K107" s="251"/>
    </row>
    <row r="108" spans="2:11" s="1" customFormat="1" ht="15" customHeight="1">
      <c r="B108" s="262"/>
      <c r="C108" s="239" t="s">
        <v>1666</v>
      </c>
      <c r="D108" s="239"/>
      <c r="E108" s="239"/>
      <c r="F108" s="260" t="s">
        <v>1667</v>
      </c>
      <c r="G108" s="239"/>
      <c r="H108" s="239" t="s">
        <v>1701</v>
      </c>
      <c r="I108" s="239" t="s">
        <v>1663</v>
      </c>
      <c r="J108" s="239">
        <v>50</v>
      </c>
      <c r="K108" s="251"/>
    </row>
    <row r="109" spans="2:11" s="1" customFormat="1" ht="15" customHeight="1">
      <c r="B109" s="262"/>
      <c r="C109" s="239" t="s">
        <v>1669</v>
      </c>
      <c r="D109" s="239"/>
      <c r="E109" s="239"/>
      <c r="F109" s="260" t="s">
        <v>1661</v>
      </c>
      <c r="G109" s="239"/>
      <c r="H109" s="239" t="s">
        <v>1701</v>
      </c>
      <c r="I109" s="239" t="s">
        <v>1671</v>
      </c>
      <c r="J109" s="239"/>
      <c r="K109" s="251"/>
    </row>
    <row r="110" spans="2:11" s="1" customFormat="1" ht="15" customHeight="1">
      <c r="B110" s="262"/>
      <c r="C110" s="239" t="s">
        <v>1680</v>
      </c>
      <c r="D110" s="239"/>
      <c r="E110" s="239"/>
      <c r="F110" s="260" t="s">
        <v>1667</v>
      </c>
      <c r="G110" s="239"/>
      <c r="H110" s="239" t="s">
        <v>1701</v>
      </c>
      <c r="I110" s="239" t="s">
        <v>1663</v>
      </c>
      <c r="J110" s="239">
        <v>50</v>
      </c>
      <c r="K110" s="251"/>
    </row>
    <row r="111" spans="2:11" s="1" customFormat="1" ht="15" customHeight="1">
      <c r="B111" s="262"/>
      <c r="C111" s="239" t="s">
        <v>1688</v>
      </c>
      <c r="D111" s="239"/>
      <c r="E111" s="239"/>
      <c r="F111" s="260" t="s">
        <v>1667</v>
      </c>
      <c r="G111" s="239"/>
      <c r="H111" s="239" t="s">
        <v>1701</v>
      </c>
      <c r="I111" s="239" t="s">
        <v>1663</v>
      </c>
      <c r="J111" s="239">
        <v>50</v>
      </c>
      <c r="K111" s="251"/>
    </row>
    <row r="112" spans="2:11" s="1" customFormat="1" ht="15" customHeight="1">
      <c r="B112" s="262"/>
      <c r="C112" s="239" t="s">
        <v>1686</v>
      </c>
      <c r="D112" s="239"/>
      <c r="E112" s="239"/>
      <c r="F112" s="260" t="s">
        <v>1667</v>
      </c>
      <c r="G112" s="239"/>
      <c r="H112" s="239" t="s">
        <v>1701</v>
      </c>
      <c r="I112" s="239" t="s">
        <v>1663</v>
      </c>
      <c r="J112" s="239">
        <v>50</v>
      </c>
      <c r="K112" s="251"/>
    </row>
    <row r="113" spans="2:11" s="1" customFormat="1" ht="15" customHeight="1">
      <c r="B113" s="262"/>
      <c r="C113" s="239" t="s">
        <v>52</v>
      </c>
      <c r="D113" s="239"/>
      <c r="E113" s="239"/>
      <c r="F113" s="260" t="s">
        <v>1661</v>
      </c>
      <c r="G113" s="239"/>
      <c r="H113" s="239" t="s">
        <v>1702</v>
      </c>
      <c r="I113" s="239" t="s">
        <v>1663</v>
      </c>
      <c r="J113" s="239">
        <v>20</v>
      </c>
      <c r="K113" s="251"/>
    </row>
    <row r="114" spans="2:11" s="1" customFormat="1" ht="15" customHeight="1">
      <c r="B114" s="262"/>
      <c r="C114" s="239" t="s">
        <v>1703</v>
      </c>
      <c r="D114" s="239"/>
      <c r="E114" s="239"/>
      <c r="F114" s="260" t="s">
        <v>1661</v>
      </c>
      <c r="G114" s="239"/>
      <c r="H114" s="239" t="s">
        <v>1704</v>
      </c>
      <c r="I114" s="239" t="s">
        <v>1663</v>
      </c>
      <c r="J114" s="239">
        <v>120</v>
      </c>
      <c r="K114" s="251"/>
    </row>
    <row r="115" spans="2:11" s="1" customFormat="1" ht="15" customHeight="1">
      <c r="B115" s="262"/>
      <c r="C115" s="239" t="s">
        <v>37</v>
      </c>
      <c r="D115" s="239"/>
      <c r="E115" s="239"/>
      <c r="F115" s="260" t="s">
        <v>1661</v>
      </c>
      <c r="G115" s="239"/>
      <c r="H115" s="239" t="s">
        <v>1705</v>
      </c>
      <c r="I115" s="239" t="s">
        <v>1696</v>
      </c>
      <c r="J115" s="239"/>
      <c r="K115" s="251"/>
    </row>
    <row r="116" spans="2:11" s="1" customFormat="1" ht="15" customHeight="1">
      <c r="B116" s="262"/>
      <c r="C116" s="239" t="s">
        <v>47</v>
      </c>
      <c r="D116" s="239"/>
      <c r="E116" s="239"/>
      <c r="F116" s="260" t="s">
        <v>1661</v>
      </c>
      <c r="G116" s="239"/>
      <c r="H116" s="239" t="s">
        <v>1706</v>
      </c>
      <c r="I116" s="239" t="s">
        <v>1696</v>
      </c>
      <c r="J116" s="239"/>
      <c r="K116" s="251"/>
    </row>
    <row r="117" spans="2:11" s="1" customFormat="1" ht="15" customHeight="1">
      <c r="B117" s="262"/>
      <c r="C117" s="239" t="s">
        <v>56</v>
      </c>
      <c r="D117" s="239"/>
      <c r="E117" s="239"/>
      <c r="F117" s="260" t="s">
        <v>1661</v>
      </c>
      <c r="G117" s="239"/>
      <c r="H117" s="239" t="s">
        <v>1707</v>
      </c>
      <c r="I117" s="239" t="s">
        <v>1708</v>
      </c>
      <c r="J117" s="239"/>
      <c r="K117" s="251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pans="2:11" s="1" customFormat="1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spans="2:1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pans="2:11" s="1" customFormat="1" ht="45" customHeight="1">
      <c r="B122" s="278"/>
      <c r="C122" s="370" t="s">
        <v>1709</v>
      </c>
      <c r="D122" s="370"/>
      <c r="E122" s="370"/>
      <c r="F122" s="370"/>
      <c r="G122" s="370"/>
      <c r="H122" s="370"/>
      <c r="I122" s="370"/>
      <c r="J122" s="370"/>
      <c r="K122" s="279"/>
    </row>
    <row r="123" spans="2:11" s="1" customFormat="1" ht="17.25" customHeight="1">
      <c r="B123" s="280"/>
      <c r="C123" s="252" t="s">
        <v>1655</v>
      </c>
      <c r="D123" s="252"/>
      <c r="E123" s="252"/>
      <c r="F123" s="252" t="s">
        <v>1656</v>
      </c>
      <c r="G123" s="253"/>
      <c r="H123" s="252" t="s">
        <v>53</v>
      </c>
      <c r="I123" s="252" t="s">
        <v>56</v>
      </c>
      <c r="J123" s="252" t="s">
        <v>1657</v>
      </c>
      <c r="K123" s="281"/>
    </row>
    <row r="124" spans="2:11" s="1" customFormat="1" ht="17.25" customHeight="1">
      <c r="B124" s="280"/>
      <c r="C124" s="254" t="s">
        <v>1658</v>
      </c>
      <c r="D124" s="254"/>
      <c r="E124" s="254"/>
      <c r="F124" s="255" t="s">
        <v>1659</v>
      </c>
      <c r="G124" s="256"/>
      <c r="H124" s="254"/>
      <c r="I124" s="254"/>
      <c r="J124" s="254" t="s">
        <v>1660</v>
      </c>
      <c r="K124" s="281"/>
    </row>
    <row r="125" spans="2:11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pans="2:11" s="1" customFormat="1" ht="15" customHeight="1">
      <c r="B126" s="282"/>
      <c r="C126" s="239" t="s">
        <v>1664</v>
      </c>
      <c r="D126" s="259"/>
      <c r="E126" s="259"/>
      <c r="F126" s="260" t="s">
        <v>1661</v>
      </c>
      <c r="G126" s="239"/>
      <c r="H126" s="239" t="s">
        <v>1701</v>
      </c>
      <c r="I126" s="239" t="s">
        <v>1663</v>
      </c>
      <c r="J126" s="239">
        <v>120</v>
      </c>
      <c r="K126" s="285"/>
    </row>
    <row r="127" spans="2:11" s="1" customFormat="1" ht="15" customHeight="1">
      <c r="B127" s="282"/>
      <c r="C127" s="239" t="s">
        <v>1710</v>
      </c>
      <c r="D127" s="239"/>
      <c r="E127" s="239"/>
      <c r="F127" s="260" t="s">
        <v>1661</v>
      </c>
      <c r="G127" s="239"/>
      <c r="H127" s="239" t="s">
        <v>1711</v>
      </c>
      <c r="I127" s="239" t="s">
        <v>1663</v>
      </c>
      <c r="J127" s="239" t="s">
        <v>1712</v>
      </c>
      <c r="K127" s="285"/>
    </row>
    <row r="128" spans="2:11" s="1" customFormat="1" ht="15" customHeight="1">
      <c r="B128" s="282"/>
      <c r="C128" s="239" t="s">
        <v>98</v>
      </c>
      <c r="D128" s="239"/>
      <c r="E128" s="239"/>
      <c r="F128" s="260" t="s">
        <v>1661</v>
      </c>
      <c r="G128" s="239"/>
      <c r="H128" s="239" t="s">
        <v>1713</v>
      </c>
      <c r="I128" s="239" t="s">
        <v>1663</v>
      </c>
      <c r="J128" s="239" t="s">
        <v>1712</v>
      </c>
      <c r="K128" s="285"/>
    </row>
    <row r="129" spans="2:11" s="1" customFormat="1" ht="15" customHeight="1">
      <c r="B129" s="282"/>
      <c r="C129" s="239" t="s">
        <v>1672</v>
      </c>
      <c r="D129" s="239"/>
      <c r="E129" s="239"/>
      <c r="F129" s="260" t="s">
        <v>1667</v>
      </c>
      <c r="G129" s="239"/>
      <c r="H129" s="239" t="s">
        <v>1673</v>
      </c>
      <c r="I129" s="239" t="s">
        <v>1663</v>
      </c>
      <c r="J129" s="239">
        <v>15</v>
      </c>
      <c r="K129" s="285"/>
    </row>
    <row r="130" spans="2:11" s="1" customFormat="1" ht="15" customHeight="1">
      <c r="B130" s="282"/>
      <c r="C130" s="263" t="s">
        <v>1674</v>
      </c>
      <c r="D130" s="263"/>
      <c r="E130" s="263"/>
      <c r="F130" s="264" t="s">
        <v>1667</v>
      </c>
      <c r="G130" s="263"/>
      <c r="H130" s="263" t="s">
        <v>1675</v>
      </c>
      <c r="I130" s="263" t="s">
        <v>1663</v>
      </c>
      <c r="J130" s="263">
        <v>15</v>
      </c>
      <c r="K130" s="285"/>
    </row>
    <row r="131" spans="2:11" s="1" customFormat="1" ht="15" customHeight="1">
      <c r="B131" s="282"/>
      <c r="C131" s="263" t="s">
        <v>1676</v>
      </c>
      <c r="D131" s="263"/>
      <c r="E131" s="263"/>
      <c r="F131" s="264" t="s">
        <v>1667</v>
      </c>
      <c r="G131" s="263"/>
      <c r="H131" s="263" t="s">
        <v>1677</v>
      </c>
      <c r="I131" s="263" t="s">
        <v>1663</v>
      </c>
      <c r="J131" s="263">
        <v>20</v>
      </c>
      <c r="K131" s="285"/>
    </row>
    <row r="132" spans="2:11" s="1" customFormat="1" ht="15" customHeight="1">
      <c r="B132" s="282"/>
      <c r="C132" s="263" t="s">
        <v>1678</v>
      </c>
      <c r="D132" s="263"/>
      <c r="E132" s="263"/>
      <c r="F132" s="264" t="s">
        <v>1667</v>
      </c>
      <c r="G132" s="263"/>
      <c r="H132" s="263" t="s">
        <v>1679</v>
      </c>
      <c r="I132" s="263" t="s">
        <v>1663</v>
      </c>
      <c r="J132" s="263">
        <v>20</v>
      </c>
      <c r="K132" s="285"/>
    </row>
    <row r="133" spans="2:11" s="1" customFormat="1" ht="15" customHeight="1">
      <c r="B133" s="282"/>
      <c r="C133" s="239" t="s">
        <v>1666</v>
      </c>
      <c r="D133" s="239"/>
      <c r="E133" s="239"/>
      <c r="F133" s="260" t="s">
        <v>1667</v>
      </c>
      <c r="G133" s="239"/>
      <c r="H133" s="239" t="s">
        <v>1701</v>
      </c>
      <c r="I133" s="239" t="s">
        <v>1663</v>
      </c>
      <c r="J133" s="239">
        <v>50</v>
      </c>
      <c r="K133" s="285"/>
    </row>
    <row r="134" spans="2:11" s="1" customFormat="1" ht="15" customHeight="1">
      <c r="B134" s="282"/>
      <c r="C134" s="239" t="s">
        <v>1680</v>
      </c>
      <c r="D134" s="239"/>
      <c r="E134" s="239"/>
      <c r="F134" s="260" t="s">
        <v>1667</v>
      </c>
      <c r="G134" s="239"/>
      <c r="H134" s="239" t="s">
        <v>1701</v>
      </c>
      <c r="I134" s="239" t="s">
        <v>1663</v>
      </c>
      <c r="J134" s="239">
        <v>50</v>
      </c>
      <c r="K134" s="285"/>
    </row>
    <row r="135" spans="2:11" s="1" customFormat="1" ht="15" customHeight="1">
      <c r="B135" s="282"/>
      <c r="C135" s="239" t="s">
        <v>1686</v>
      </c>
      <c r="D135" s="239"/>
      <c r="E135" s="239"/>
      <c r="F135" s="260" t="s">
        <v>1667</v>
      </c>
      <c r="G135" s="239"/>
      <c r="H135" s="239" t="s">
        <v>1701</v>
      </c>
      <c r="I135" s="239" t="s">
        <v>1663</v>
      </c>
      <c r="J135" s="239">
        <v>50</v>
      </c>
      <c r="K135" s="285"/>
    </row>
    <row r="136" spans="2:11" s="1" customFormat="1" ht="15" customHeight="1">
      <c r="B136" s="282"/>
      <c r="C136" s="239" t="s">
        <v>1688</v>
      </c>
      <c r="D136" s="239"/>
      <c r="E136" s="239"/>
      <c r="F136" s="260" t="s">
        <v>1667</v>
      </c>
      <c r="G136" s="239"/>
      <c r="H136" s="239" t="s">
        <v>1701</v>
      </c>
      <c r="I136" s="239" t="s">
        <v>1663</v>
      </c>
      <c r="J136" s="239">
        <v>50</v>
      </c>
      <c r="K136" s="285"/>
    </row>
    <row r="137" spans="2:11" s="1" customFormat="1" ht="15" customHeight="1">
      <c r="B137" s="282"/>
      <c r="C137" s="239" t="s">
        <v>1689</v>
      </c>
      <c r="D137" s="239"/>
      <c r="E137" s="239"/>
      <c r="F137" s="260" t="s">
        <v>1667</v>
      </c>
      <c r="G137" s="239"/>
      <c r="H137" s="239" t="s">
        <v>1714</v>
      </c>
      <c r="I137" s="239" t="s">
        <v>1663</v>
      </c>
      <c r="J137" s="239">
        <v>255</v>
      </c>
      <c r="K137" s="285"/>
    </row>
    <row r="138" spans="2:11" s="1" customFormat="1" ht="15" customHeight="1">
      <c r="B138" s="282"/>
      <c r="C138" s="239" t="s">
        <v>1691</v>
      </c>
      <c r="D138" s="239"/>
      <c r="E138" s="239"/>
      <c r="F138" s="260" t="s">
        <v>1661</v>
      </c>
      <c r="G138" s="239"/>
      <c r="H138" s="239" t="s">
        <v>1715</v>
      </c>
      <c r="I138" s="239" t="s">
        <v>1693</v>
      </c>
      <c r="J138" s="239"/>
      <c r="K138" s="285"/>
    </row>
    <row r="139" spans="2:11" s="1" customFormat="1" ht="15" customHeight="1">
      <c r="B139" s="282"/>
      <c r="C139" s="239" t="s">
        <v>1694</v>
      </c>
      <c r="D139" s="239"/>
      <c r="E139" s="239"/>
      <c r="F139" s="260" t="s">
        <v>1661</v>
      </c>
      <c r="G139" s="239"/>
      <c r="H139" s="239" t="s">
        <v>1716</v>
      </c>
      <c r="I139" s="239" t="s">
        <v>1696</v>
      </c>
      <c r="J139" s="239"/>
      <c r="K139" s="285"/>
    </row>
    <row r="140" spans="2:11" s="1" customFormat="1" ht="15" customHeight="1">
      <c r="B140" s="282"/>
      <c r="C140" s="239" t="s">
        <v>1697</v>
      </c>
      <c r="D140" s="239"/>
      <c r="E140" s="239"/>
      <c r="F140" s="260" t="s">
        <v>1661</v>
      </c>
      <c r="G140" s="239"/>
      <c r="H140" s="239" t="s">
        <v>1697</v>
      </c>
      <c r="I140" s="239" t="s">
        <v>1696</v>
      </c>
      <c r="J140" s="239"/>
      <c r="K140" s="285"/>
    </row>
    <row r="141" spans="2:11" s="1" customFormat="1" ht="15" customHeight="1">
      <c r="B141" s="282"/>
      <c r="C141" s="239" t="s">
        <v>37</v>
      </c>
      <c r="D141" s="239"/>
      <c r="E141" s="239"/>
      <c r="F141" s="260" t="s">
        <v>1661</v>
      </c>
      <c r="G141" s="239"/>
      <c r="H141" s="239" t="s">
        <v>1717</v>
      </c>
      <c r="I141" s="239" t="s">
        <v>1696</v>
      </c>
      <c r="J141" s="239"/>
      <c r="K141" s="285"/>
    </row>
    <row r="142" spans="2:11" s="1" customFormat="1" ht="15" customHeight="1">
      <c r="B142" s="282"/>
      <c r="C142" s="239" t="s">
        <v>1718</v>
      </c>
      <c r="D142" s="239"/>
      <c r="E142" s="239"/>
      <c r="F142" s="260" t="s">
        <v>1661</v>
      </c>
      <c r="G142" s="239"/>
      <c r="H142" s="239" t="s">
        <v>1719</v>
      </c>
      <c r="I142" s="239" t="s">
        <v>1696</v>
      </c>
      <c r="J142" s="239"/>
      <c r="K142" s="285"/>
    </row>
    <row r="143" spans="2:11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pans="2:11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pans="2:11" s="1" customFormat="1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pans="2:11" s="1" customFormat="1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spans="2:11" s="1" customFormat="1" ht="45" customHeight="1">
      <c r="B147" s="250"/>
      <c r="C147" s="372" t="s">
        <v>1720</v>
      </c>
      <c r="D147" s="372"/>
      <c r="E147" s="372"/>
      <c r="F147" s="372"/>
      <c r="G147" s="372"/>
      <c r="H147" s="372"/>
      <c r="I147" s="372"/>
      <c r="J147" s="372"/>
      <c r="K147" s="251"/>
    </row>
    <row r="148" spans="2:11" s="1" customFormat="1" ht="17.25" customHeight="1">
      <c r="B148" s="250"/>
      <c r="C148" s="252" t="s">
        <v>1655</v>
      </c>
      <c r="D148" s="252"/>
      <c r="E148" s="252"/>
      <c r="F148" s="252" t="s">
        <v>1656</v>
      </c>
      <c r="G148" s="253"/>
      <c r="H148" s="252" t="s">
        <v>53</v>
      </c>
      <c r="I148" s="252" t="s">
        <v>56</v>
      </c>
      <c r="J148" s="252" t="s">
        <v>1657</v>
      </c>
      <c r="K148" s="251"/>
    </row>
    <row r="149" spans="2:11" s="1" customFormat="1" ht="17.25" customHeight="1">
      <c r="B149" s="250"/>
      <c r="C149" s="254" t="s">
        <v>1658</v>
      </c>
      <c r="D149" s="254"/>
      <c r="E149" s="254"/>
      <c r="F149" s="255" t="s">
        <v>1659</v>
      </c>
      <c r="G149" s="256"/>
      <c r="H149" s="254"/>
      <c r="I149" s="254"/>
      <c r="J149" s="254" t="s">
        <v>1660</v>
      </c>
      <c r="K149" s="251"/>
    </row>
    <row r="150" spans="2:11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pans="2:11" s="1" customFormat="1" ht="15" customHeight="1">
      <c r="B151" s="262"/>
      <c r="C151" s="289" t="s">
        <v>1664</v>
      </c>
      <c r="D151" s="239"/>
      <c r="E151" s="239"/>
      <c r="F151" s="290" t="s">
        <v>1661</v>
      </c>
      <c r="G151" s="239"/>
      <c r="H151" s="289" t="s">
        <v>1701</v>
      </c>
      <c r="I151" s="289" t="s">
        <v>1663</v>
      </c>
      <c r="J151" s="289">
        <v>120</v>
      </c>
      <c r="K151" s="285"/>
    </row>
    <row r="152" spans="2:11" s="1" customFormat="1" ht="15" customHeight="1">
      <c r="B152" s="262"/>
      <c r="C152" s="289" t="s">
        <v>1710</v>
      </c>
      <c r="D152" s="239"/>
      <c r="E152" s="239"/>
      <c r="F152" s="290" t="s">
        <v>1661</v>
      </c>
      <c r="G152" s="239"/>
      <c r="H152" s="289" t="s">
        <v>1721</v>
      </c>
      <c r="I152" s="289" t="s">
        <v>1663</v>
      </c>
      <c r="J152" s="289" t="s">
        <v>1712</v>
      </c>
      <c r="K152" s="285"/>
    </row>
    <row r="153" spans="2:11" s="1" customFormat="1" ht="15" customHeight="1">
      <c r="B153" s="262"/>
      <c r="C153" s="289" t="s">
        <v>98</v>
      </c>
      <c r="D153" s="239"/>
      <c r="E153" s="239"/>
      <c r="F153" s="290" t="s">
        <v>1661</v>
      </c>
      <c r="G153" s="239"/>
      <c r="H153" s="289" t="s">
        <v>1722</v>
      </c>
      <c r="I153" s="289" t="s">
        <v>1663</v>
      </c>
      <c r="J153" s="289" t="s">
        <v>1712</v>
      </c>
      <c r="K153" s="285"/>
    </row>
    <row r="154" spans="2:11" s="1" customFormat="1" ht="15" customHeight="1">
      <c r="B154" s="262"/>
      <c r="C154" s="289" t="s">
        <v>1666</v>
      </c>
      <c r="D154" s="239"/>
      <c r="E154" s="239"/>
      <c r="F154" s="290" t="s">
        <v>1667</v>
      </c>
      <c r="G154" s="239"/>
      <c r="H154" s="289" t="s">
        <v>1701</v>
      </c>
      <c r="I154" s="289" t="s">
        <v>1663</v>
      </c>
      <c r="J154" s="289">
        <v>50</v>
      </c>
      <c r="K154" s="285"/>
    </row>
    <row r="155" spans="2:11" s="1" customFormat="1" ht="15" customHeight="1">
      <c r="B155" s="262"/>
      <c r="C155" s="289" t="s">
        <v>1669</v>
      </c>
      <c r="D155" s="239"/>
      <c r="E155" s="239"/>
      <c r="F155" s="290" t="s">
        <v>1661</v>
      </c>
      <c r="G155" s="239"/>
      <c r="H155" s="289" t="s">
        <v>1701</v>
      </c>
      <c r="I155" s="289" t="s">
        <v>1671</v>
      </c>
      <c r="J155" s="289"/>
      <c r="K155" s="285"/>
    </row>
    <row r="156" spans="2:11" s="1" customFormat="1" ht="15" customHeight="1">
      <c r="B156" s="262"/>
      <c r="C156" s="289" t="s">
        <v>1680</v>
      </c>
      <c r="D156" s="239"/>
      <c r="E156" s="239"/>
      <c r="F156" s="290" t="s">
        <v>1667</v>
      </c>
      <c r="G156" s="239"/>
      <c r="H156" s="289" t="s">
        <v>1701</v>
      </c>
      <c r="I156" s="289" t="s">
        <v>1663</v>
      </c>
      <c r="J156" s="289">
        <v>50</v>
      </c>
      <c r="K156" s="285"/>
    </row>
    <row r="157" spans="2:11" s="1" customFormat="1" ht="15" customHeight="1">
      <c r="B157" s="262"/>
      <c r="C157" s="289" t="s">
        <v>1688</v>
      </c>
      <c r="D157" s="239"/>
      <c r="E157" s="239"/>
      <c r="F157" s="290" t="s">
        <v>1667</v>
      </c>
      <c r="G157" s="239"/>
      <c r="H157" s="289" t="s">
        <v>1701</v>
      </c>
      <c r="I157" s="289" t="s">
        <v>1663</v>
      </c>
      <c r="J157" s="289">
        <v>50</v>
      </c>
      <c r="K157" s="285"/>
    </row>
    <row r="158" spans="2:11" s="1" customFormat="1" ht="15" customHeight="1">
      <c r="B158" s="262"/>
      <c r="C158" s="289" t="s">
        <v>1686</v>
      </c>
      <c r="D158" s="239"/>
      <c r="E158" s="239"/>
      <c r="F158" s="290" t="s">
        <v>1667</v>
      </c>
      <c r="G158" s="239"/>
      <c r="H158" s="289" t="s">
        <v>1701</v>
      </c>
      <c r="I158" s="289" t="s">
        <v>1663</v>
      </c>
      <c r="J158" s="289">
        <v>50</v>
      </c>
      <c r="K158" s="285"/>
    </row>
    <row r="159" spans="2:11" s="1" customFormat="1" ht="15" customHeight="1">
      <c r="B159" s="262"/>
      <c r="C159" s="289" t="s">
        <v>113</v>
      </c>
      <c r="D159" s="239"/>
      <c r="E159" s="239"/>
      <c r="F159" s="290" t="s">
        <v>1661</v>
      </c>
      <c r="G159" s="239"/>
      <c r="H159" s="289" t="s">
        <v>1723</v>
      </c>
      <c r="I159" s="289" t="s">
        <v>1663</v>
      </c>
      <c r="J159" s="289" t="s">
        <v>1724</v>
      </c>
      <c r="K159" s="285"/>
    </row>
    <row r="160" spans="2:11" s="1" customFormat="1" ht="15" customHeight="1">
      <c r="B160" s="262"/>
      <c r="C160" s="289" t="s">
        <v>1725</v>
      </c>
      <c r="D160" s="239"/>
      <c r="E160" s="239"/>
      <c r="F160" s="290" t="s">
        <v>1661</v>
      </c>
      <c r="G160" s="239"/>
      <c r="H160" s="289" t="s">
        <v>1726</v>
      </c>
      <c r="I160" s="289" t="s">
        <v>1696</v>
      </c>
      <c r="J160" s="289"/>
      <c r="K160" s="285"/>
    </row>
    <row r="161" spans="2:1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pans="2:11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pans="2:11" s="1" customFormat="1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spans="2:11" s="1" customFormat="1" ht="7.5" customHeight="1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pans="2:11" s="1" customFormat="1" ht="45" customHeight="1">
      <c r="B165" s="231"/>
      <c r="C165" s="370" t="s">
        <v>1727</v>
      </c>
      <c r="D165" s="370"/>
      <c r="E165" s="370"/>
      <c r="F165" s="370"/>
      <c r="G165" s="370"/>
      <c r="H165" s="370"/>
      <c r="I165" s="370"/>
      <c r="J165" s="370"/>
      <c r="K165" s="232"/>
    </row>
    <row r="166" spans="2:11" s="1" customFormat="1" ht="17.25" customHeight="1">
      <c r="B166" s="231"/>
      <c r="C166" s="252" t="s">
        <v>1655</v>
      </c>
      <c r="D166" s="252"/>
      <c r="E166" s="252"/>
      <c r="F166" s="252" t="s">
        <v>1656</v>
      </c>
      <c r="G166" s="294"/>
      <c r="H166" s="295" t="s">
        <v>53</v>
      </c>
      <c r="I166" s="295" t="s">
        <v>56</v>
      </c>
      <c r="J166" s="252" t="s">
        <v>1657</v>
      </c>
      <c r="K166" s="232"/>
    </row>
    <row r="167" spans="2:11" s="1" customFormat="1" ht="17.25" customHeight="1">
      <c r="B167" s="233"/>
      <c r="C167" s="254" t="s">
        <v>1658</v>
      </c>
      <c r="D167" s="254"/>
      <c r="E167" s="254"/>
      <c r="F167" s="255" t="s">
        <v>1659</v>
      </c>
      <c r="G167" s="296"/>
      <c r="H167" s="297"/>
      <c r="I167" s="297"/>
      <c r="J167" s="254" t="s">
        <v>1660</v>
      </c>
      <c r="K167" s="234"/>
    </row>
    <row r="168" spans="2:11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pans="2:11" s="1" customFormat="1" ht="15" customHeight="1">
      <c r="B169" s="262"/>
      <c r="C169" s="239" t="s">
        <v>1664</v>
      </c>
      <c r="D169" s="239"/>
      <c r="E169" s="239"/>
      <c r="F169" s="260" t="s">
        <v>1661</v>
      </c>
      <c r="G169" s="239"/>
      <c r="H169" s="239" t="s">
        <v>1701</v>
      </c>
      <c r="I169" s="239" t="s">
        <v>1663</v>
      </c>
      <c r="J169" s="239">
        <v>120</v>
      </c>
      <c r="K169" s="285"/>
    </row>
    <row r="170" spans="2:11" s="1" customFormat="1" ht="15" customHeight="1">
      <c r="B170" s="262"/>
      <c r="C170" s="239" t="s">
        <v>1710</v>
      </c>
      <c r="D170" s="239"/>
      <c r="E170" s="239"/>
      <c r="F170" s="260" t="s">
        <v>1661</v>
      </c>
      <c r="G170" s="239"/>
      <c r="H170" s="239" t="s">
        <v>1711</v>
      </c>
      <c r="I170" s="239" t="s">
        <v>1663</v>
      </c>
      <c r="J170" s="239" t="s">
        <v>1712</v>
      </c>
      <c r="K170" s="285"/>
    </row>
    <row r="171" spans="2:11" s="1" customFormat="1" ht="15" customHeight="1">
      <c r="B171" s="262"/>
      <c r="C171" s="239" t="s">
        <v>98</v>
      </c>
      <c r="D171" s="239"/>
      <c r="E171" s="239"/>
      <c r="F171" s="260" t="s">
        <v>1661</v>
      </c>
      <c r="G171" s="239"/>
      <c r="H171" s="239" t="s">
        <v>1728</v>
      </c>
      <c r="I171" s="239" t="s">
        <v>1663</v>
      </c>
      <c r="J171" s="239" t="s">
        <v>1712</v>
      </c>
      <c r="K171" s="285"/>
    </row>
    <row r="172" spans="2:11" s="1" customFormat="1" ht="15" customHeight="1">
      <c r="B172" s="262"/>
      <c r="C172" s="239" t="s">
        <v>1666</v>
      </c>
      <c r="D172" s="239"/>
      <c r="E172" s="239"/>
      <c r="F172" s="260" t="s">
        <v>1667</v>
      </c>
      <c r="G172" s="239"/>
      <c r="H172" s="239" t="s">
        <v>1728</v>
      </c>
      <c r="I172" s="239" t="s">
        <v>1663</v>
      </c>
      <c r="J172" s="239">
        <v>50</v>
      </c>
      <c r="K172" s="285"/>
    </row>
    <row r="173" spans="2:11" s="1" customFormat="1" ht="15" customHeight="1">
      <c r="B173" s="262"/>
      <c r="C173" s="239" t="s">
        <v>1669</v>
      </c>
      <c r="D173" s="239"/>
      <c r="E173" s="239"/>
      <c r="F173" s="260" t="s">
        <v>1661</v>
      </c>
      <c r="G173" s="239"/>
      <c r="H173" s="239" t="s">
        <v>1728</v>
      </c>
      <c r="I173" s="239" t="s">
        <v>1671</v>
      </c>
      <c r="J173" s="239"/>
      <c r="K173" s="285"/>
    </row>
    <row r="174" spans="2:11" s="1" customFormat="1" ht="15" customHeight="1">
      <c r="B174" s="262"/>
      <c r="C174" s="239" t="s">
        <v>1680</v>
      </c>
      <c r="D174" s="239"/>
      <c r="E174" s="239"/>
      <c r="F174" s="260" t="s">
        <v>1667</v>
      </c>
      <c r="G174" s="239"/>
      <c r="H174" s="239" t="s">
        <v>1728</v>
      </c>
      <c r="I174" s="239" t="s">
        <v>1663</v>
      </c>
      <c r="J174" s="239">
        <v>50</v>
      </c>
      <c r="K174" s="285"/>
    </row>
    <row r="175" spans="2:11" s="1" customFormat="1" ht="15" customHeight="1">
      <c r="B175" s="262"/>
      <c r="C175" s="239" t="s">
        <v>1688</v>
      </c>
      <c r="D175" s="239"/>
      <c r="E175" s="239"/>
      <c r="F175" s="260" t="s">
        <v>1667</v>
      </c>
      <c r="G175" s="239"/>
      <c r="H175" s="239" t="s">
        <v>1728</v>
      </c>
      <c r="I175" s="239" t="s">
        <v>1663</v>
      </c>
      <c r="J175" s="239">
        <v>50</v>
      </c>
      <c r="K175" s="285"/>
    </row>
    <row r="176" spans="2:11" s="1" customFormat="1" ht="15" customHeight="1">
      <c r="B176" s="262"/>
      <c r="C176" s="239" t="s">
        <v>1686</v>
      </c>
      <c r="D176" s="239"/>
      <c r="E176" s="239"/>
      <c r="F176" s="260" t="s">
        <v>1667</v>
      </c>
      <c r="G176" s="239"/>
      <c r="H176" s="239" t="s">
        <v>1728</v>
      </c>
      <c r="I176" s="239" t="s">
        <v>1663</v>
      </c>
      <c r="J176" s="239">
        <v>50</v>
      </c>
      <c r="K176" s="285"/>
    </row>
    <row r="177" spans="2:11" s="1" customFormat="1" ht="15" customHeight="1">
      <c r="B177" s="262"/>
      <c r="C177" s="239" t="s">
        <v>128</v>
      </c>
      <c r="D177" s="239"/>
      <c r="E177" s="239"/>
      <c r="F177" s="260" t="s">
        <v>1661</v>
      </c>
      <c r="G177" s="239"/>
      <c r="H177" s="239" t="s">
        <v>1729</v>
      </c>
      <c r="I177" s="239" t="s">
        <v>1730</v>
      </c>
      <c r="J177" s="239"/>
      <c r="K177" s="285"/>
    </row>
    <row r="178" spans="2:11" s="1" customFormat="1" ht="15" customHeight="1">
      <c r="B178" s="262"/>
      <c r="C178" s="239" t="s">
        <v>56</v>
      </c>
      <c r="D178" s="239"/>
      <c r="E178" s="239"/>
      <c r="F178" s="260" t="s">
        <v>1661</v>
      </c>
      <c r="G178" s="239"/>
      <c r="H178" s="239" t="s">
        <v>1731</v>
      </c>
      <c r="I178" s="239" t="s">
        <v>1732</v>
      </c>
      <c r="J178" s="239">
        <v>1</v>
      </c>
      <c r="K178" s="285"/>
    </row>
    <row r="179" spans="2:11" s="1" customFormat="1" ht="15" customHeight="1">
      <c r="B179" s="262"/>
      <c r="C179" s="239" t="s">
        <v>52</v>
      </c>
      <c r="D179" s="239"/>
      <c r="E179" s="239"/>
      <c r="F179" s="260" t="s">
        <v>1661</v>
      </c>
      <c r="G179" s="239"/>
      <c r="H179" s="239" t="s">
        <v>1733</v>
      </c>
      <c r="I179" s="239" t="s">
        <v>1663</v>
      </c>
      <c r="J179" s="239">
        <v>20</v>
      </c>
      <c r="K179" s="285"/>
    </row>
    <row r="180" spans="2:11" s="1" customFormat="1" ht="15" customHeight="1">
      <c r="B180" s="262"/>
      <c r="C180" s="239" t="s">
        <v>53</v>
      </c>
      <c r="D180" s="239"/>
      <c r="E180" s="239"/>
      <c r="F180" s="260" t="s">
        <v>1661</v>
      </c>
      <c r="G180" s="239"/>
      <c r="H180" s="239" t="s">
        <v>1734</v>
      </c>
      <c r="I180" s="239" t="s">
        <v>1663</v>
      </c>
      <c r="J180" s="239">
        <v>255</v>
      </c>
      <c r="K180" s="285"/>
    </row>
    <row r="181" spans="2:11" s="1" customFormat="1" ht="15" customHeight="1">
      <c r="B181" s="262"/>
      <c r="C181" s="239" t="s">
        <v>129</v>
      </c>
      <c r="D181" s="239"/>
      <c r="E181" s="239"/>
      <c r="F181" s="260" t="s">
        <v>1661</v>
      </c>
      <c r="G181" s="239"/>
      <c r="H181" s="239" t="s">
        <v>1625</v>
      </c>
      <c r="I181" s="239" t="s">
        <v>1663</v>
      </c>
      <c r="J181" s="239">
        <v>10</v>
      </c>
      <c r="K181" s="285"/>
    </row>
    <row r="182" spans="2:11" s="1" customFormat="1" ht="15" customHeight="1">
      <c r="B182" s="262"/>
      <c r="C182" s="239" t="s">
        <v>130</v>
      </c>
      <c r="D182" s="239"/>
      <c r="E182" s="239"/>
      <c r="F182" s="260" t="s">
        <v>1661</v>
      </c>
      <c r="G182" s="239"/>
      <c r="H182" s="239" t="s">
        <v>1735</v>
      </c>
      <c r="I182" s="239" t="s">
        <v>1696</v>
      </c>
      <c r="J182" s="239"/>
      <c r="K182" s="285"/>
    </row>
    <row r="183" spans="2:11" s="1" customFormat="1" ht="15" customHeight="1">
      <c r="B183" s="262"/>
      <c r="C183" s="239" t="s">
        <v>1736</v>
      </c>
      <c r="D183" s="239"/>
      <c r="E183" s="239"/>
      <c r="F183" s="260" t="s">
        <v>1661</v>
      </c>
      <c r="G183" s="239"/>
      <c r="H183" s="239" t="s">
        <v>1737</v>
      </c>
      <c r="I183" s="239" t="s">
        <v>1696</v>
      </c>
      <c r="J183" s="239"/>
      <c r="K183" s="285"/>
    </row>
    <row r="184" spans="2:11" s="1" customFormat="1" ht="15" customHeight="1">
      <c r="B184" s="262"/>
      <c r="C184" s="239" t="s">
        <v>1725</v>
      </c>
      <c r="D184" s="239"/>
      <c r="E184" s="239"/>
      <c r="F184" s="260" t="s">
        <v>1661</v>
      </c>
      <c r="G184" s="239"/>
      <c r="H184" s="239" t="s">
        <v>1738</v>
      </c>
      <c r="I184" s="239" t="s">
        <v>1696</v>
      </c>
      <c r="J184" s="239"/>
      <c r="K184" s="285"/>
    </row>
    <row r="185" spans="2:11" s="1" customFormat="1" ht="15" customHeight="1">
      <c r="B185" s="262"/>
      <c r="C185" s="239" t="s">
        <v>132</v>
      </c>
      <c r="D185" s="239"/>
      <c r="E185" s="239"/>
      <c r="F185" s="260" t="s">
        <v>1667</v>
      </c>
      <c r="G185" s="239"/>
      <c r="H185" s="239" t="s">
        <v>1739</v>
      </c>
      <c r="I185" s="239" t="s">
        <v>1663</v>
      </c>
      <c r="J185" s="239">
        <v>50</v>
      </c>
      <c r="K185" s="285"/>
    </row>
    <row r="186" spans="2:11" s="1" customFormat="1" ht="15" customHeight="1">
      <c r="B186" s="262"/>
      <c r="C186" s="239" t="s">
        <v>1740</v>
      </c>
      <c r="D186" s="239"/>
      <c r="E186" s="239"/>
      <c r="F186" s="260" t="s">
        <v>1667</v>
      </c>
      <c r="G186" s="239"/>
      <c r="H186" s="239" t="s">
        <v>1741</v>
      </c>
      <c r="I186" s="239" t="s">
        <v>1742</v>
      </c>
      <c r="J186" s="239"/>
      <c r="K186" s="285"/>
    </row>
    <row r="187" spans="2:11" s="1" customFormat="1" ht="15" customHeight="1">
      <c r="B187" s="262"/>
      <c r="C187" s="239" t="s">
        <v>1743</v>
      </c>
      <c r="D187" s="239"/>
      <c r="E187" s="239"/>
      <c r="F187" s="260" t="s">
        <v>1667</v>
      </c>
      <c r="G187" s="239"/>
      <c r="H187" s="239" t="s">
        <v>1744</v>
      </c>
      <c r="I187" s="239" t="s">
        <v>1742</v>
      </c>
      <c r="J187" s="239"/>
      <c r="K187" s="285"/>
    </row>
    <row r="188" spans="2:11" s="1" customFormat="1" ht="15" customHeight="1">
      <c r="B188" s="262"/>
      <c r="C188" s="239" t="s">
        <v>1745</v>
      </c>
      <c r="D188" s="239"/>
      <c r="E188" s="239"/>
      <c r="F188" s="260" t="s">
        <v>1667</v>
      </c>
      <c r="G188" s="239"/>
      <c r="H188" s="239" t="s">
        <v>1746</v>
      </c>
      <c r="I188" s="239" t="s">
        <v>1742</v>
      </c>
      <c r="J188" s="239"/>
      <c r="K188" s="285"/>
    </row>
    <row r="189" spans="2:11" s="1" customFormat="1" ht="15" customHeight="1">
      <c r="B189" s="262"/>
      <c r="C189" s="298" t="s">
        <v>1747</v>
      </c>
      <c r="D189" s="239"/>
      <c r="E189" s="239"/>
      <c r="F189" s="260" t="s">
        <v>1667</v>
      </c>
      <c r="G189" s="239"/>
      <c r="H189" s="239" t="s">
        <v>1748</v>
      </c>
      <c r="I189" s="239" t="s">
        <v>1749</v>
      </c>
      <c r="J189" s="299" t="s">
        <v>1750</v>
      </c>
      <c r="K189" s="285"/>
    </row>
    <row r="190" spans="2:11" s="15" customFormat="1" ht="15" customHeight="1">
      <c r="B190" s="300"/>
      <c r="C190" s="301" t="s">
        <v>1751</v>
      </c>
      <c r="D190" s="302"/>
      <c r="E190" s="302"/>
      <c r="F190" s="303" t="s">
        <v>1667</v>
      </c>
      <c r="G190" s="302"/>
      <c r="H190" s="302" t="s">
        <v>1752</v>
      </c>
      <c r="I190" s="302" t="s">
        <v>1749</v>
      </c>
      <c r="J190" s="304" t="s">
        <v>1750</v>
      </c>
      <c r="K190" s="305"/>
    </row>
    <row r="191" spans="2:11" s="1" customFormat="1" ht="15" customHeight="1">
      <c r="B191" s="262"/>
      <c r="C191" s="298" t="s">
        <v>41</v>
      </c>
      <c r="D191" s="239"/>
      <c r="E191" s="239"/>
      <c r="F191" s="260" t="s">
        <v>1661</v>
      </c>
      <c r="G191" s="239"/>
      <c r="H191" s="236" t="s">
        <v>1753</v>
      </c>
      <c r="I191" s="239" t="s">
        <v>1754</v>
      </c>
      <c r="J191" s="239"/>
      <c r="K191" s="285"/>
    </row>
    <row r="192" spans="2:11" s="1" customFormat="1" ht="15" customHeight="1">
      <c r="B192" s="262"/>
      <c r="C192" s="298" t="s">
        <v>1755</v>
      </c>
      <c r="D192" s="239"/>
      <c r="E192" s="239"/>
      <c r="F192" s="260" t="s">
        <v>1661</v>
      </c>
      <c r="G192" s="239"/>
      <c r="H192" s="239" t="s">
        <v>1756</v>
      </c>
      <c r="I192" s="239" t="s">
        <v>1696</v>
      </c>
      <c r="J192" s="239"/>
      <c r="K192" s="285"/>
    </row>
    <row r="193" spans="2:11" s="1" customFormat="1" ht="15" customHeight="1">
      <c r="B193" s="262"/>
      <c r="C193" s="298" t="s">
        <v>1757</v>
      </c>
      <c r="D193" s="239"/>
      <c r="E193" s="239"/>
      <c r="F193" s="260" t="s">
        <v>1661</v>
      </c>
      <c r="G193" s="239"/>
      <c r="H193" s="239" t="s">
        <v>1758</v>
      </c>
      <c r="I193" s="239" t="s">
        <v>1696</v>
      </c>
      <c r="J193" s="239"/>
      <c r="K193" s="285"/>
    </row>
    <row r="194" spans="2:11" s="1" customFormat="1" ht="15" customHeight="1">
      <c r="B194" s="262"/>
      <c r="C194" s="298" t="s">
        <v>1759</v>
      </c>
      <c r="D194" s="239"/>
      <c r="E194" s="239"/>
      <c r="F194" s="260" t="s">
        <v>1667</v>
      </c>
      <c r="G194" s="239"/>
      <c r="H194" s="239" t="s">
        <v>1760</v>
      </c>
      <c r="I194" s="239" t="s">
        <v>1696</v>
      </c>
      <c r="J194" s="239"/>
      <c r="K194" s="285"/>
    </row>
    <row r="195" spans="2:11" s="1" customFormat="1" ht="15" customHeight="1">
      <c r="B195" s="291"/>
      <c r="C195" s="306"/>
      <c r="D195" s="271"/>
      <c r="E195" s="271"/>
      <c r="F195" s="271"/>
      <c r="G195" s="271"/>
      <c r="H195" s="271"/>
      <c r="I195" s="271"/>
      <c r="J195" s="271"/>
      <c r="K195" s="292"/>
    </row>
    <row r="196" spans="2:11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pans="2:11" s="1" customFormat="1" ht="18.75" customHeight="1">
      <c r="B197" s="273"/>
      <c r="C197" s="283"/>
      <c r="D197" s="283"/>
      <c r="E197" s="283"/>
      <c r="F197" s="293"/>
      <c r="G197" s="283"/>
      <c r="H197" s="283"/>
      <c r="I197" s="283"/>
      <c r="J197" s="283"/>
      <c r="K197" s="273"/>
    </row>
    <row r="198" spans="2:11" s="1" customFormat="1" ht="18.75" customHeight="1">
      <c r="B198" s="246"/>
      <c r="C198" s="246"/>
      <c r="D198" s="246"/>
      <c r="E198" s="246"/>
      <c r="F198" s="246"/>
      <c r="G198" s="246"/>
      <c r="H198" s="246"/>
      <c r="I198" s="246"/>
      <c r="J198" s="246"/>
      <c r="K198" s="246"/>
    </row>
    <row r="199" spans="2:11" s="1" customFormat="1" ht="13.5">
      <c r="B199" s="228"/>
      <c r="C199" s="229"/>
      <c r="D199" s="229"/>
      <c r="E199" s="229"/>
      <c r="F199" s="229"/>
      <c r="G199" s="229"/>
      <c r="H199" s="229"/>
      <c r="I199" s="229"/>
      <c r="J199" s="229"/>
      <c r="K199" s="230"/>
    </row>
    <row r="200" spans="2:11" s="1" customFormat="1" ht="21">
      <c r="B200" s="231"/>
      <c r="C200" s="370" t="s">
        <v>1761</v>
      </c>
      <c r="D200" s="370"/>
      <c r="E200" s="370"/>
      <c r="F200" s="370"/>
      <c r="G200" s="370"/>
      <c r="H200" s="370"/>
      <c r="I200" s="370"/>
      <c r="J200" s="370"/>
      <c r="K200" s="232"/>
    </row>
    <row r="201" spans="2:11" s="1" customFormat="1" ht="25.5" customHeight="1">
      <c r="B201" s="231"/>
      <c r="C201" s="307" t="s">
        <v>1762</v>
      </c>
      <c r="D201" s="307"/>
      <c r="E201" s="307"/>
      <c r="F201" s="307" t="s">
        <v>1763</v>
      </c>
      <c r="G201" s="308"/>
      <c r="H201" s="373" t="s">
        <v>1764</v>
      </c>
      <c r="I201" s="373"/>
      <c r="J201" s="373"/>
      <c r="K201" s="232"/>
    </row>
    <row r="202" spans="2:11" s="1" customFormat="1" ht="5.25" customHeight="1">
      <c r="B202" s="262"/>
      <c r="C202" s="257"/>
      <c r="D202" s="257"/>
      <c r="E202" s="257"/>
      <c r="F202" s="257"/>
      <c r="G202" s="283"/>
      <c r="H202" s="257"/>
      <c r="I202" s="257"/>
      <c r="J202" s="257"/>
      <c r="K202" s="285"/>
    </row>
    <row r="203" spans="2:11" s="1" customFormat="1" ht="15" customHeight="1">
      <c r="B203" s="262"/>
      <c r="C203" s="239" t="s">
        <v>1754</v>
      </c>
      <c r="D203" s="239"/>
      <c r="E203" s="239"/>
      <c r="F203" s="260" t="s">
        <v>42</v>
      </c>
      <c r="G203" s="239"/>
      <c r="H203" s="374" t="s">
        <v>1765</v>
      </c>
      <c r="I203" s="374"/>
      <c r="J203" s="374"/>
      <c r="K203" s="285"/>
    </row>
    <row r="204" spans="2:11" s="1" customFormat="1" ht="15" customHeight="1">
      <c r="B204" s="262"/>
      <c r="C204" s="239"/>
      <c r="D204" s="239"/>
      <c r="E204" s="239"/>
      <c r="F204" s="260" t="s">
        <v>43</v>
      </c>
      <c r="G204" s="239"/>
      <c r="H204" s="374" t="s">
        <v>1766</v>
      </c>
      <c r="I204" s="374"/>
      <c r="J204" s="374"/>
      <c r="K204" s="285"/>
    </row>
    <row r="205" spans="2:11" s="1" customFormat="1" ht="15" customHeight="1">
      <c r="B205" s="262"/>
      <c r="C205" s="239"/>
      <c r="D205" s="239"/>
      <c r="E205" s="239"/>
      <c r="F205" s="260" t="s">
        <v>46</v>
      </c>
      <c r="G205" s="239"/>
      <c r="H205" s="374" t="s">
        <v>1767</v>
      </c>
      <c r="I205" s="374"/>
      <c r="J205" s="374"/>
      <c r="K205" s="285"/>
    </row>
    <row r="206" spans="2:11" s="1" customFormat="1" ht="15" customHeight="1">
      <c r="B206" s="262"/>
      <c r="C206" s="239"/>
      <c r="D206" s="239"/>
      <c r="E206" s="239"/>
      <c r="F206" s="260" t="s">
        <v>44</v>
      </c>
      <c r="G206" s="239"/>
      <c r="H206" s="374" t="s">
        <v>1768</v>
      </c>
      <c r="I206" s="374"/>
      <c r="J206" s="374"/>
      <c r="K206" s="285"/>
    </row>
    <row r="207" spans="2:11" s="1" customFormat="1" ht="15" customHeight="1">
      <c r="B207" s="262"/>
      <c r="C207" s="239"/>
      <c r="D207" s="239"/>
      <c r="E207" s="239"/>
      <c r="F207" s="260" t="s">
        <v>45</v>
      </c>
      <c r="G207" s="239"/>
      <c r="H207" s="374" t="s">
        <v>1769</v>
      </c>
      <c r="I207" s="374"/>
      <c r="J207" s="374"/>
      <c r="K207" s="285"/>
    </row>
    <row r="208" spans="2:11" s="1" customFormat="1" ht="15" customHeight="1">
      <c r="B208" s="262"/>
      <c r="C208" s="239"/>
      <c r="D208" s="239"/>
      <c r="E208" s="239"/>
      <c r="F208" s="260"/>
      <c r="G208" s="239"/>
      <c r="H208" s="239"/>
      <c r="I208" s="239"/>
      <c r="J208" s="239"/>
      <c r="K208" s="285"/>
    </row>
    <row r="209" spans="2:11" s="1" customFormat="1" ht="15" customHeight="1">
      <c r="B209" s="262"/>
      <c r="C209" s="239" t="s">
        <v>1708</v>
      </c>
      <c r="D209" s="239"/>
      <c r="E209" s="239"/>
      <c r="F209" s="260" t="s">
        <v>78</v>
      </c>
      <c r="G209" s="239"/>
      <c r="H209" s="374" t="s">
        <v>1770</v>
      </c>
      <c r="I209" s="374"/>
      <c r="J209" s="374"/>
      <c r="K209" s="285"/>
    </row>
    <row r="210" spans="2:11" s="1" customFormat="1" ht="15" customHeight="1">
      <c r="B210" s="262"/>
      <c r="C210" s="239"/>
      <c r="D210" s="239"/>
      <c r="E210" s="239"/>
      <c r="F210" s="260" t="s">
        <v>1606</v>
      </c>
      <c r="G210" s="239"/>
      <c r="H210" s="374" t="s">
        <v>1607</v>
      </c>
      <c r="I210" s="374"/>
      <c r="J210" s="374"/>
      <c r="K210" s="285"/>
    </row>
    <row r="211" spans="2:11" s="1" customFormat="1" ht="15" customHeight="1">
      <c r="B211" s="262"/>
      <c r="C211" s="239"/>
      <c r="D211" s="239"/>
      <c r="E211" s="239"/>
      <c r="F211" s="260" t="s">
        <v>1604</v>
      </c>
      <c r="G211" s="239"/>
      <c r="H211" s="374" t="s">
        <v>1771</v>
      </c>
      <c r="I211" s="374"/>
      <c r="J211" s="374"/>
      <c r="K211" s="285"/>
    </row>
    <row r="212" spans="2:11" s="1" customFormat="1" ht="15" customHeight="1">
      <c r="B212" s="309"/>
      <c r="C212" s="239"/>
      <c r="D212" s="239"/>
      <c r="E212" s="239"/>
      <c r="F212" s="260" t="s">
        <v>106</v>
      </c>
      <c r="G212" s="298"/>
      <c r="H212" s="375" t="s">
        <v>107</v>
      </c>
      <c r="I212" s="375"/>
      <c r="J212" s="375"/>
      <c r="K212" s="310"/>
    </row>
    <row r="213" spans="2:11" s="1" customFormat="1" ht="15" customHeight="1">
      <c r="B213" s="309"/>
      <c r="C213" s="239"/>
      <c r="D213" s="239"/>
      <c r="E213" s="239"/>
      <c r="F213" s="260" t="s">
        <v>1608</v>
      </c>
      <c r="G213" s="298"/>
      <c r="H213" s="375" t="s">
        <v>1551</v>
      </c>
      <c r="I213" s="375"/>
      <c r="J213" s="375"/>
      <c r="K213" s="310"/>
    </row>
    <row r="214" spans="2:11" s="1" customFormat="1" ht="15" customHeight="1">
      <c r="B214" s="309"/>
      <c r="C214" s="239"/>
      <c r="D214" s="239"/>
      <c r="E214" s="239"/>
      <c r="F214" s="260"/>
      <c r="G214" s="298"/>
      <c r="H214" s="289"/>
      <c r="I214" s="289"/>
      <c r="J214" s="289"/>
      <c r="K214" s="310"/>
    </row>
    <row r="215" spans="2:11" s="1" customFormat="1" ht="15" customHeight="1">
      <c r="B215" s="309"/>
      <c r="C215" s="239" t="s">
        <v>1732</v>
      </c>
      <c r="D215" s="239"/>
      <c r="E215" s="239"/>
      <c r="F215" s="260">
        <v>1</v>
      </c>
      <c r="G215" s="298"/>
      <c r="H215" s="375" t="s">
        <v>1772</v>
      </c>
      <c r="I215" s="375"/>
      <c r="J215" s="375"/>
      <c r="K215" s="310"/>
    </row>
    <row r="216" spans="2:11" s="1" customFormat="1" ht="15" customHeight="1">
      <c r="B216" s="309"/>
      <c r="C216" s="239"/>
      <c r="D216" s="239"/>
      <c r="E216" s="239"/>
      <c r="F216" s="260">
        <v>2</v>
      </c>
      <c r="G216" s="298"/>
      <c r="H216" s="375" t="s">
        <v>1773</v>
      </c>
      <c r="I216" s="375"/>
      <c r="J216" s="375"/>
      <c r="K216" s="310"/>
    </row>
    <row r="217" spans="2:11" s="1" customFormat="1" ht="15" customHeight="1">
      <c r="B217" s="309"/>
      <c r="C217" s="239"/>
      <c r="D217" s="239"/>
      <c r="E217" s="239"/>
      <c r="F217" s="260">
        <v>3</v>
      </c>
      <c r="G217" s="298"/>
      <c r="H217" s="375" t="s">
        <v>1774</v>
      </c>
      <c r="I217" s="375"/>
      <c r="J217" s="375"/>
      <c r="K217" s="310"/>
    </row>
    <row r="218" spans="2:11" s="1" customFormat="1" ht="15" customHeight="1">
      <c r="B218" s="309"/>
      <c r="C218" s="239"/>
      <c r="D218" s="239"/>
      <c r="E218" s="239"/>
      <c r="F218" s="260">
        <v>4</v>
      </c>
      <c r="G218" s="298"/>
      <c r="H218" s="375" t="s">
        <v>1775</v>
      </c>
      <c r="I218" s="375"/>
      <c r="J218" s="375"/>
      <c r="K218" s="310"/>
    </row>
    <row r="219" spans="2:11" s="1" customFormat="1" ht="12.75" customHeight="1">
      <c r="B219" s="311"/>
      <c r="C219" s="312"/>
      <c r="D219" s="312"/>
      <c r="E219" s="312"/>
      <c r="F219" s="312"/>
      <c r="G219" s="312"/>
      <c r="H219" s="312"/>
      <c r="I219" s="312"/>
      <c r="J219" s="312"/>
      <c r="K219" s="31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80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2" customFormat="1" ht="12" customHeight="1">
      <c r="A8" s="34"/>
      <c r="B8" s="39"/>
      <c r="C8" s="34"/>
      <c r="D8" s="112" t="s">
        <v>110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0" t="s">
        <v>111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81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16. 2. 2024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2" t="str">
        <f>'Rekapitulace stavby'!E14</f>
        <v>Vyplň údaj</v>
      </c>
      <c r="F18" s="363"/>
      <c r="G18" s="363"/>
      <c r="H18" s="363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4" t="s">
        <v>19</v>
      </c>
      <c r="F27" s="364"/>
      <c r="G27" s="364"/>
      <c r="H27" s="36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ROUND(J90,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ROUND((SUM(BE90:BE533)),  2)</f>
        <v>0</v>
      </c>
      <c r="G33" s="34"/>
      <c r="H33" s="34"/>
      <c r="I33" s="124">
        <v>0.21</v>
      </c>
      <c r="J33" s="123">
        <f>ROUND(((SUM(BE90:BE533))*I33),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ROUND((SUM(BF90:BF533)),  2)</f>
        <v>0</v>
      </c>
      <c r="G34" s="34"/>
      <c r="H34" s="34"/>
      <c r="I34" s="124">
        <v>0.12</v>
      </c>
      <c r="J34" s="123">
        <f>ROUND(((SUM(BF90:BF533))*I34),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ROUND((SUM(BG90:BG533)),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ROUND((SUM(BH90:BH533)),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ROUND((SUM(BI90:BI533)),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112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5" t="str">
        <f>E7</f>
        <v>Napojení objektu na veřejnou kanalizaci II</v>
      </c>
      <c r="F48" s="366"/>
      <c r="G48" s="366"/>
      <c r="H48" s="36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110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SO-01 - Kanalizace část A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16. 2. 2024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113</v>
      </c>
      <c r="D57" s="137"/>
      <c r="E57" s="137"/>
      <c r="F57" s="137"/>
      <c r="G57" s="137"/>
      <c r="H57" s="137"/>
      <c r="I57" s="137"/>
      <c r="J57" s="138" t="s">
        <v>114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115</v>
      </c>
    </row>
    <row r="60" spans="1:47" s="9" customFormat="1" ht="24.95" customHeight="1">
      <c r="B60" s="140"/>
      <c r="C60" s="141"/>
      <c r="D60" s="142" t="s">
        <v>116</v>
      </c>
      <c r="E60" s="143"/>
      <c r="F60" s="143"/>
      <c r="G60" s="143"/>
      <c r="H60" s="143"/>
      <c r="I60" s="143"/>
      <c r="J60" s="144">
        <f>J91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117</v>
      </c>
      <c r="E61" s="148"/>
      <c r="F61" s="148"/>
      <c r="G61" s="148"/>
      <c r="H61" s="148"/>
      <c r="I61" s="148"/>
      <c r="J61" s="149">
        <f>J92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118</v>
      </c>
      <c r="E62" s="148"/>
      <c r="F62" s="148"/>
      <c r="G62" s="148"/>
      <c r="H62" s="148"/>
      <c r="I62" s="148"/>
      <c r="J62" s="149">
        <f>J186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119</v>
      </c>
      <c r="E63" s="148"/>
      <c r="F63" s="148"/>
      <c r="G63" s="148"/>
      <c r="H63" s="148"/>
      <c r="I63" s="148"/>
      <c r="J63" s="149">
        <f>J198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120</v>
      </c>
      <c r="E64" s="148"/>
      <c r="F64" s="148"/>
      <c r="G64" s="148"/>
      <c r="H64" s="148"/>
      <c r="I64" s="148"/>
      <c r="J64" s="149">
        <f>J213</f>
        <v>0</v>
      </c>
      <c r="K64" s="97"/>
      <c r="L64" s="150"/>
    </row>
    <row r="65" spans="1:31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J233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J425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J456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124</v>
      </c>
      <c r="E68" s="148"/>
      <c r="F68" s="148"/>
      <c r="G68" s="148"/>
      <c r="H68" s="148"/>
      <c r="I68" s="148"/>
      <c r="J68" s="149">
        <f>J505</f>
        <v>0</v>
      </c>
      <c r="K68" s="97"/>
      <c r="L68" s="150"/>
    </row>
    <row r="69" spans="1:31" s="9" customFormat="1" ht="24.95" customHeight="1">
      <c r="B69" s="140"/>
      <c r="C69" s="141"/>
      <c r="D69" s="142" t="s">
        <v>125</v>
      </c>
      <c r="E69" s="143"/>
      <c r="F69" s="143"/>
      <c r="G69" s="143"/>
      <c r="H69" s="143"/>
      <c r="I69" s="143"/>
      <c r="J69" s="144">
        <f>J513</f>
        <v>0</v>
      </c>
      <c r="K69" s="141"/>
      <c r="L69" s="145"/>
    </row>
    <row r="70" spans="1:31" s="10" customFormat="1" ht="19.899999999999999" customHeight="1">
      <c r="B70" s="146"/>
      <c r="C70" s="97"/>
      <c r="D70" s="147" t="s">
        <v>126</v>
      </c>
      <c r="E70" s="148"/>
      <c r="F70" s="148"/>
      <c r="G70" s="148"/>
      <c r="H70" s="148"/>
      <c r="I70" s="148"/>
      <c r="J70" s="149">
        <f>J514</f>
        <v>0</v>
      </c>
      <c r="K70" s="97"/>
      <c r="L70" s="150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127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5" t="str">
        <f>E7</f>
        <v>Napojení objektu na veřejnou kanalizaci II</v>
      </c>
      <c r="F80" s="366"/>
      <c r="G80" s="366"/>
      <c r="H80" s="36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110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>SO-01 - Kanalizace část A</v>
      </c>
      <c r="F82" s="367"/>
      <c r="G82" s="367"/>
      <c r="H82" s="367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16. 2. 2024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25</v>
      </c>
      <c r="D86" s="36"/>
      <c r="E86" s="36"/>
      <c r="F86" s="27" t="str">
        <f>E15</f>
        <v>ČR-SPÚ, Pobočka Svitavy</v>
      </c>
      <c r="G86" s="36"/>
      <c r="H86" s="36"/>
      <c r="I86" s="29" t="s">
        <v>31</v>
      </c>
      <c r="J86" s="32" t="str">
        <f>E21</f>
        <v>Agroprojekce Litomyšl,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128</v>
      </c>
      <c r="D89" s="154" t="s">
        <v>56</v>
      </c>
      <c r="E89" s="154" t="s">
        <v>52</v>
      </c>
      <c r="F89" s="154" t="s">
        <v>53</v>
      </c>
      <c r="G89" s="154" t="s">
        <v>129</v>
      </c>
      <c r="H89" s="154" t="s">
        <v>130</v>
      </c>
      <c r="I89" s="154" t="s">
        <v>131</v>
      </c>
      <c r="J89" s="154" t="s">
        <v>114</v>
      </c>
      <c r="K89" s="155" t="s">
        <v>132</v>
      </c>
      <c r="L89" s="156"/>
      <c r="M89" s="68" t="s">
        <v>19</v>
      </c>
      <c r="N89" s="69" t="s">
        <v>41</v>
      </c>
      <c r="O89" s="69" t="s">
        <v>133</v>
      </c>
      <c r="P89" s="69" t="s">
        <v>134</v>
      </c>
      <c r="Q89" s="69" t="s">
        <v>135</v>
      </c>
      <c r="R89" s="69" t="s">
        <v>136</v>
      </c>
      <c r="S89" s="69" t="s">
        <v>137</v>
      </c>
      <c r="T89" s="70" t="s">
        <v>138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139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P91+P513</f>
        <v>0</v>
      </c>
      <c r="Q90" s="72"/>
      <c r="R90" s="159">
        <f>R91+R513</f>
        <v>139.58293968999999</v>
      </c>
      <c r="S90" s="72"/>
      <c r="T90" s="160">
        <f>T91+T513</f>
        <v>65.651499999999999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115</v>
      </c>
      <c r="BK90" s="161">
        <f>BK91+BK513</f>
        <v>0</v>
      </c>
    </row>
    <row r="91" spans="1:65" s="12" customFormat="1" ht="25.9" customHeight="1">
      <c r="B91" s="162"/>
      <c r="C91" s="163"/>
      <c r="D91" s="164" t="s">
        <v>70</v>
      </c>
      <c r="E91" s="165" t="s">
        <v>140</v>
      </c>
      <c r="F91" s="165" t="s">
        <v>141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P92+P186+P198+P213+P233+P425+P456+P505</f>
        <v>0</v>
      </c>
      <c r="Q91" s="170"/>
      <c r="R91" s="171">
        <f>R92+R186+R198+R213+R233+R425+R456+R505</f>
        <v>139.56534468999999</v>
      </c>
      <c r="S91" s="170"/>
      <c r="T91" s="172">
        <f>T92+T186+T198+T213+T233+T425+T456+T505</f>
        <v>65.651499999999999</v>
      </c>
      <c r="AR91" s="173" t="s">
        <v>79</v>
      </c>
      <c r="AT91" s="174" t="s">
        <v>70</v>
      </c>
      <c r="AU91" s="174" t="s">
        <v>71</v>
      </c>
      <c r="AY91" s="173" t="s">
        <v>142</v>
      </c>
      <c r="BK91" s="175">
        <f>BK92+BK186+BK198+BK213+BK233+BK425+BK456+BK505</f>
        <v>0</v>
      </c>
    </row>
    <row r="92" spans="1:65" s="12" customFormat="1" ht="22.9" customHeight="1">
      <c r="B92" s="162"/>
      <c r="C92" s="163"/>
      <c r="D92" s="164" t="s">
        <v>70</v>
      </c>
      <c r="E92" s="176" t="s">
        <v>79</v>
      </c>
      <c r="F92" s="176" t="s">
        <v>143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SUM(P93:P185)</f>
        <v>0</v>
      </c>
      <c r="Q92" s="170"/>
      <c r="R92" s="171">
        <f>SUM(R93:R185)</f>
        <v>64.613954000000007</v>
      </c>
      <c r="S92" s="170"/>
      <c r="T92" s="172">
        <f>SUM(T93:T185)</f>
        <v>26.9925</v>
      </c>
      <c r="AR92" s="173" t="s">
        <v>79</v>
      </c>
      <c r="AT92" s="174" t="s">
        <v>70</v>
      </c>
      <c r="AU92" s="174" t="s">
        <v>79</v>
      </c>
      <c r="AY92" s="173" t="s">
        <v>142</v>
      </c>
      <c r="BK92" s="175">
        <f>SUM(BK93:BK185)</f>
        <v>0</v>
      </c>
    </row>
    <row r="93" spans="1:65" s="2" customFormat="1" ht="16.5" customHeight="1">
      <c r="A93" s="34"/>
      <c r="B93" s="35"/>
      <c r="C93" s="178" t="s">
        <v>79</v>
      </c>
      <c r="D93" s="178" t="s">
        <v>144</v>
      </c>
      <c r="E93" s="179" t="s">
        <v>145</v>
      </c>
      <c r="F93" s="180" t="s">
        <v>146</v>
      </c>
      <c r="G93" s="181" t="s">
        <v>147</v>
      </c>
      <c r="H93" s="182">
        <v>91.5</v>
      </c>
      <c r="I93" s="183"/>
      <c r="J93" s="184">
        <f>ROUND(I93*H93,2)</f>
        <v>0</v>
      </c>
      <c r="K93" s="180" t="s">
        <v>148</v>
      </c>
      <c r="L93" s="39"/>
      <c r="M93" s="185" t="s">
        <v>19</v>
      </c>
      <c r="N93" s="186" t="s">
        <v>42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0.29499999999999998</v>
      </c>
      <c r="T93" s="188">
        <f>S93*H93</f>
        <v>26.9925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149</v>
      </c>
      <c r="AT93" s="189" t="s">
        <v>144</v>
      </c>
      <c r="AU93" s="189" t="s">
        <v>82</v>
      </c>
      <c r="AY93" s="17" t="s">
        <v>142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149</v>
      </c>
      <c r="BM93" s="189" t="s">
        <v>150</v>
      </c>
    </row>
    <row r="94" spans="1:65" s="2" customFormat="1" ht="19.5">
      <c r="A94" s="34"/>
      <c r="B94" s="35"/>
      <c r="C94" s="36"/>
      <c r="D94" s="191" t="s">
        <v>151</v>
      </c>
      <c r="E94" s="36"/>
      <c r="F94" s="192" t="s">
        <v>152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151</v>
      </c>
      <c r="AU94" s="17" t="s">
        <v>82</v>
      </c>
    </row>
    <row r="95" spans="1:65" s="2" customFormat="1" ht="11.25">
      <c r="A95" s="34"/>
      <c r="B95" s="35"/>
      <c r="C95" s="36"/>
      <c r="D95" s="196" t="s">
        <v>153</v>
      </c>
      <c r="E95" s="36"/>
      <c r="F95" s="197" t="s">
        <v>154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153</v>
      </c>
      <c r="AU95" s="17" t="s">
        <v>82</v>
      </c>
    </row>
    <row r="96" spans="1:65" s="13" customFormat="1" ht="11.25">
      <c r="B96" s="198"/>
      <c r="C96" s="199"/>
      <c r="D96" s="191" t="s">
        <v>155</v>
      </c>
      <c r="E96" s="200" t="s">
        <v>19</v>
      </c>
      <c r="F96" s="201" t="s">
        <v>156</v>
      </c>
      <c r="G96" s="199"/>
      <c r="H96" s="202">
        <v>52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155</v>
      </c>
      <c r="AU96" s="208" t="s">
        <v>82</v>
      </c>
      <c r="AV96" s="13" t="s">
        <v>82</v>
      </c>
      <c r="AW96" s="13" t="s">
        <v>33</v>
      </c>
      <c r="AX96" s="13" t="s">
        <v>71</v>
      </c>
      <c r="AY96" s="208" t="s">
        <v>142</v>
      </c>
    </row>
    <row r="97" spans="1:65" s="13" customFormat="1" ht="11.25">
      <c r="B97" s="198"/>
      <c r="C97" s="199"/>
      <c r="D97" s="191" t="s">
        <v>155</v>
      </c>
      <c r="E97" s="200" t="s">
        <v>19</v>
      </c>
      <c r="F97" s="201" t="s">
        <v>157</v>
      </c>
      <c r="G97" s="199"/>
      <c r="H97" s="202">
        <v>39.5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155</v>
      </c>
      <c r="AU97" s="208" t="s">
        <v>82</v>
      </c>
      <c r="AV97" s="13" t="s">
        <v>82</v>
      </c>
      <c r="AW97" s="13" t="s">
        <v>33</v>
      </c>
      <c r="AX97" s="13" t="s">
        <v>71</v>
      </c>
      <c r="AY97" s="208" t="s">
        <v>142</v>
      </c>
    </row>
    <row r="98" spans="1:65" s="2" customFormat="1" ht="16.5" customHeight="1">
      <c r="A98" s="34"/>
      <c r="B98" s="35"/>
      <c r="C98" s="178" t="s">
        <v>82</v>
      </c>
      <c r="D98" s="178" t="s">
        <v>144</v>
      </c>
      <c r="E98" s="179" t="s">
        <v>158</v>
      </c>
      <c r="F98" s="180" t="s">
        <v>159</v>
      </c>
      <c r="G98" s="181" t="s">
        <v>160</v>
      </c>
      <c r="H98" s="182">
        <v>0.3</v>
      </c>
      <c r="I98" s="183"/>
      <c r="J98" s="184">
        <f>ROUND(I98*H98,2)</f>
        <v>0</v>
      </c>
      <c r="K98" s="180" t="s">
        <v>148</v>
      </c>
      <c r="L98" s="39"/>
      <c r="M98" s="185" t="s">
        <v>19</v>
      </c>
      <c r="N98" s="186" t="s">
        <v>42</v>
      </c>
      <c r="O98" s="64"/>
      <c r="P98" s="187">
        <f>O98*H98</f>
        <v>0</v>
      </c>
      <c r="Q98" s="187">
        <v>8.6800000000000002E-3</v>
      </c>
      <c r="R98" s="187">
        <f>Q98*H98</f>
        <v>2.604E-3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149</v>
      </c>
      <c r="AT98" s="189" t="s">
        <v>144</v>
      </c>
      <c r="AU98" s="189" t="s">
        <v>82</v>
      </c>
      <c r="AY98" s="17" t="s">
        <v>142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149</v>
      </c>
      <c r="BM98" s="189" t="s">
        <v>161</v>
      </c>
    </row>
    <row r="99" spans="1:65" s="2" customFormat="1" ht="29.25">
      <c r="A99" s="34"/>
      <c r="B99" s="35"/>
      <c r="C99" s="36"/>
      <c r="D99" s="191" t="s">
        <v>151</v>
      </c>
      <c r="E99" s="36"/>
      <c r="F99" s="192" t="s">
        <v>162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151</v>
      </c>
      <c r="AU99" s="17" t="s">
        <v>82</v>
      </c>
    </row>
    <row r="100" spans="1:65" s="2" customFormat="1" ht="11.25">
      <c r="A100" s="34"/>
      <c r="B100" s="35"/>
      <c r="C100" s="36"/>
      <c r="D100" s="196" t="s">
        <v>153</v>
      </c>
      <c r="E100" s="36"/>
      <c r="F100" s="197" t="s">
        <v>163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153</v>
      </c>
      <c r="AU100" s="17" t="s">
        <v>82</v>
      </c>
    </row>
    <row r="101" spans="1:65" s="13" customFormat="1" ht="11.25">
      <c r="B101" s="198"/>
      <c r="C101" s="199"/>
      <c r="D101" s="191" t="s">
        <v>155</v>
      </c>
      <c r="E101" s="200" t="s">
        <v>19</v>
      </c>
      <c r="F101" s="201" t="s">
        <v>164</v>
      </c>
      <c r="G101" s="199"/>
      <c r="H101" s="202">
        <v>0.3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155</v>
      </c>
      <c r="AU101" s="208" t="s">
        <v>82</v>
      </c>
      <c r="AV101" s="13" t="s">
        <v>82</v>
      </c>
      <c r="AW101" s="13" t="s">
        <v>33</v>
      </c>
      <c r="AX101" s="13" t="s">
        <v>79</v>
      </c>
      <c r="AY101" s="208" t="s">
        <v>142</v>
      </c>
    </row>
    <row r="102" spans="1:65" s="2" customFormat="1" ht="16.5" customHeight="1">
      <c r="A102" s="34"/>
      <c r="B102" s="35"/>
      <c r="C102" s="178" t="s">
        <v>165</v>
      </c>
      <c r="D102" s="178" t="s">
        <v>144</v>
      </c>
      <c r="E102" s="179" t="s">
        <v>166</v>
      </c>
      <c r="F102" s="180" t="s">
        <v>167</v>
      </c>
      <c r="G102" s="181" t="s">
        <v>160</v>
      </c>
      <c r="H102" s="182">
        <v>0.3</v>
      </c>
      <c r="I102" s="183"/>
      <c r="J102" s="184">
        <f>ROUND(I102*H102,2)</f>
        <v>0</v>
      </c>
      <c r="K102" s="180" t="s">
        <v>148</v>
      </c>
      <c r="L102" s="39"/>
      <c r="M102" s="185" t="s">
        <v>19</v>
      </c>
      <c r="N102" s="186" t="s">
        <v>42</v>
      </c>
      <c r="O102" s="64"/>
      <c r="P102" s="187">
        <f>O102*H102</f>
        <v>0</v>
      </c>
      <c r="Q102" s="187">
        <v>3.6900000000000002E-2</v>
      </c>
      <c r="R102" s="187">
        <f>Q102*H102</f>
        <v>1.107E-2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149</v>
      </c>
      <c r="AT102" s="189" t="s">
        <v>144</v>
      </c>
      <c r="AU102" s="189" t="s">
        <v>82</v>
      </c>
      <c r="AY102" s="17" t="s">
        <v>142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149</v>
      </c>
      <c r="BM102" s="189" t="s">
        <v>168</v>
      </c>
    </row>
    <row r="103" spans="1:65" s="2" customFormat="1" ht="29.25">
      <c r="A103" s="34"/>
      <c r="B103" s="35"/>
      <c r="C103" s="36"/>
      <c r="D103" s="191" t="s">
        <v>151</v>
      </c>
      <c r="E103" s="36"/>
      <c r="F103" s="192" t="s">
        <v>169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151</v>
      </c>
      <c r="AU103" s="17" t="s">
        <v>82</v>
      </c>
    </row>
    <row r="104" spans="1:65" s="2" customFormat="1" ht="11.25">
      <c r="A104" s="34"/>
      <c r="B104" s="35"/>
      <c r="C104" s="36"/>
      <c r="D104" s="196" t="s">
        <v>153</v>
      </c>
      <c r="E104" s="36"/>
      <c r="F104" s="197" t="s">
        <v>170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153</v>
      </c>
      <c r="AU104" s="17" t="s">
        <v>82</v>
      </c>
    </row>
    <row r="105" spans="1:65" s="13" customFormat="1" ht="11.25">
      <c r="B105" s="198"/>
      <c r="C105" s="199"/>
      <c r="D105" s="191" t="s">
        <v>155</v>
      </c>
      <c r="E105" s="200" t="s">
        <v>19</v>
      </c>
      <c r="F105" s="201" t="s">
        <v>171</v>
      </c>
      <c r="G105" s="199"/>
      <c r="H105" s="202">
        <v>0.3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155</v>
      </c>
      <c r="AU105" s="208" t="s">
        <v>82</v>
      </c>
      <c r="AV105" s="13" t="s">
        <v>82</v>
      </c>
      <c r="AW105" s="13" t="s">
        <v>33</v>
      </c>
      <c r="AX105" s="13" t="s">
        <v>79</v>
      </c>
      <c r="AY105" s="208" t="s">
        <v>142</v>
      </c>
    </row>
    <row r="106" spans="1:65" s="2" customFormat="1" ht="16.5" customHeight="1">
      <c r="A106" s="34"/>
      <c r="B106" s="35"/>
      <c r="C106" s="178" t="s">
        <v>149</v>
      </c>
      <c r="D106" s="178" t="s">
        <v>144</v>
      </c>
      <c r="E106" s="179" t="s">
        <v>172</v>
      </c>
      <c r="F106" s="180" t="s">
        <v>173</v>
      </c>
      <c r="G106" s="181" t="s">
        <v>160</v>
      </c>
      <c r="H106" s="182">
        <v>1.2</v>
      </c>
      <c r="I106" s="183"/>
      <c r="J106" s="184">
        <f>ROUND(I106*H106,2)</f>
        <v>0</v>
      </c>
      <c r="K106" s="180" t="s">
        <v>148</v>
      </c>
      <c r="L106" s="39"/>
      <c r="M106" s="185" t="s">
        <v>19</v>
      </c>
      <c r="N106" s="186" t="s">
        <v>42</v>
      </c>
      <c r="O106" s="64"/>
      <c r="P106" s="187">
        <f>O106*H106</f>
        <v>0</v>
      </c>
      <c r="Q106" s="187">
        <v>3.6900000000000002E-2</v>
      </c>
      <c r="R106" s="187">
        <f>Q106*H106</f>
        <v>4.428E-2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149</v>
      </c>
      <c r="AT106" s="189" t="s">
        <v>144</v>
      </c>
      <c r="AU106" s="189" t="s">
        <v>82</v>
      </c>
      <c r="AY106" s="17" t="s">
        <v>142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149</v>
      </c>
      <c r="BM106" s="189" t="s">
        <v>174</v>
      </c>
    </row>
    <row r="107" spans="1:65" s="2" customFormat="1" ht="29.25">
      <c r="A107" s="34"/>
      <c r="B107" s="35"/>
      <c r="C107" s="36"/>
      <c r="D107" s="191" t="s">
        <v>151</v>
      </c>
      <c r="E107" s="36"/>
      <c r="F107" s="192" t="s">
        <v>175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151</v>
      </c>
      <c r="AU107" s="17" t="s">
        <v>82</v>
      </c>
    </row>
    <row r="108" spans="1:65" s="2" customFormat="1" ht="11.25">
      <c r="A108" s="34"/>
      <c r="B108" s="35"/>
      <c r="C108" s="36"/>
      <c r="D108" s="196" t="s">
        <v>153</v>
      </c>
      <c r="E108" s="36"/>
      <c r="F108" s="197" t="s">
        <v>176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153</v>
      </c>
      <c r="AU108" s="17" t="s">
        <v>82</v>
      </c>
    </row>
    <row r="109" spans="1:65" s="13" customFormat="1" ht="11.25">
      <c r="B109" s="198"/>
      <c r="C109" s="199"/>
      <c r="D109" s="191" t="s">
        <v>155</v>
      </c>
      <c r="E109" s="200" t="s">
        <v>19</v>
      </c>
      <c r="F109" s="201" t="s">
        <v>177</v>
      </c>
      <c r="G109" s="199"/>
      <c r="H109" s="202">
        <v>1.2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155</v>
      </c>
      <c r="AU109" s="208" t="s">
        <v>82</v>
      </c>
      <c r="AV109" s="13" t="s">
        <v>82</v>
      </c>
      <c r="AW109" s="13" t="s">
        <v>33</v>
      </c>
      <c r="AX109" s="13" t="s">
        <v>79</v>
      </c>
      <c r="AY109" s="208" t="s">
        <v>142</v>
      </c>
    </row>
    <row r="110" spans="1:65" s="2" customFormat="1" ht="21.75" customHeight="1">
      <c r="A110" s="34"/>
      <c r="B110" s="35"/>
      <c r="C110" s="178" t="s">
        <v>178</v>
      </c>
      <c r="D110" s="178" t="s">
        <v>144</v>
      </c>
      <c r="E110" s="179" t="s">
        <v>179</v>
      </c>
      <c r="F110" s="180" t="s">
        <v>180</v>
      </c>
      <c r="G110" s="181" t="s">
        <v>181</v>
      </c>
      <c r="H110" s="182">
        <v>42.9</v>
      </c>
      <c r="I110" s="183"/>
      <c r="J110" s="184">
        <f>ROUND(I110*H110,2)</f>
        <v>0</v>
      </c>
      <c r="K110" s="180" t="s">
        <v>148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149</v>
      </c>
      <c r="AT110" s="189" t="s">
        <v>144</v>
      </c>
      <c r="AU110" s="189" t="s">
        <v>82</v>
      </c>
      <c r="AY110" s="17" t="s">
        <v>142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149</v>
      </c>
      <c r="BM110" s="189" t="s">
        <v>182</v>
      </c>
    </row>
    <row r="111" spans="1:65" s="2" customFormat="1" ht="11.25">
      <c r="A111" s="34"/>
      <c r="B111" s="35"/>
      <c r="C111" s="36"/>
      <c r="D111" s="191" t="s">
        <v>151</v>
      </c>
      <c r="E111" s="36"/>
      <c r="F111" s="192" t="s">
        <v>183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151</v>
      </c>
      <c r="AU111" s="17" t="s">
        <v>82</v>
      </c>
    </row>
    <row r="112" spans="1:65" s="2" customFormat="1" ht="11.25">
      <c r="A112" s="34"/>
      <c r="B112" s="35"/>
      <c r="C112" s="36"/>
      <c r="D112" s="196" t="s">
        <v>153</v>
      </c>
      <c r="E112" s="36"/>
      <c r="F112" s="197" t="s">
        <v>184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153</v>
      </c>
      <c r="AU112" s="17" t="s">
        <v>82</v>
      </c>
    </row>
    <row r="113" spans="1:65" s="13" customFormat="1" ht="11.25">
      <c r="B113" s="198"/>
      <c r="C113" s="199"/>
      <c r="D113" s="191" t="s">
        <v>155</v>
      </c>
      <c r="E113" s="200" t="s">
        <v>19</v>
      </c>
      <c r="F113" s="201" t="s">
        <v>185</v>
      </c>
      <c r="G113" s="199"/>
      <c r="H113" s="202">
        <v>42.9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155</v>
      </c>
      <c r="AU113" s="208" t="s">
        <v>82</v>
      </c>
      <c r="AV113" s="13" t="s">
        <v>82</v>
      </c>
      <c r="AW113" s="13" t="s">
        <v>33</v>
      </c>
      <c r="AX113" s="13" t="s">
        <v>79</v>
      </c>
      <c r="AY113" s="208" t="s">
        <v>142</v>
      </c>
    </row>
    <row r="114" spans="1:65" s="2" customFormat="1" ht="16.5" customHeight="1">
      <c r="A114" s="34"/>
      <c r="B114" s="35"/>
      <c r="C114" s="178" t="s">
        <v>186</v>
      </c>
      <c r="D114" s="178" t="s">
        <v>144</v>
      </c>
      <c r="E114" s="179" t="s">
        <v>187</v>
      </c>
      <c r="F114" s="180" t="s">
        <v>188</v>
      </c>
      <c r="G114" s="181" t="s">
        <v>181</v>
      </c>
      <c r="H114" s="182">
        <v>42.66</v>
      </c>
      <c r="I114" s="183"/>
      <c r="J114" s="184">
        <f>ROUND(I114*H114,2)</f>
        <v>0</v>
      </c>
      <c r="K114" s="180" t="s">
        <v>148</v>
      </c>
      <c r="L114" s="39"/>
      <c r="M114" s="185" t="s">
        <v>19</v>
      </c>
      <c r="N114" s="186" t="s">
        <v>42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149</v>
      </c>
      <c r="AT114" s="189" t="s">
        <v>144</v>
      </c>
      <c r="AU114" s="189" t="s">
        <v>82</v>
      </c>
      <c r="AY114" s="17" t="s">
        <v>142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79</v>
      </c>
      <c r="BK114" s="190">
        <f>ROUND(I114*H114,2)</f>
        <v>0</v>
      </c>
      <c r="BL114" s="17" t="s">
        <v>149</v>
      </c>
      <c r="BM114" s="189" t="s">
        <v>189</v>
      </c>
    </row>
    <row r="115" spans="1:65" s="2" customFormat="1" ht="19.5">
      <c r="A115" s="34"/>
      <c r="B115" s="35"/>
      <c r="C115" s="36"/>
      <c r="D115" s="191" t="s">
        <v>151</v>
      </c>
      <c r="E115" s="36"/>
      <c r="F115" s="192" t="s">
        <v>190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151</v>
      </c>
      <c r="AU115" s="17" t="s">
        <v>82</v>
      </c>
    </row>
    <row r="116" spans="1:65" s="2" customFormat="1" ht="11.25">
      <c r="A116" s="34"/>
      <c r="B116" s="35"/>
      <c r="C116" s="36"/>
      <c r="D116" s="196" t="s">
        <v>153</v>
      </c>
      <c r="E116" s="36"/>
      <c r="F116" s="197" t="s">
        <v>191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153</v>
      </c>
      <c r="AU116" s="17" t="s">
        <v>82</v>
      </c>
    </row>
    <row r="117" spans="1:65" s="13" customFormat="1" ht="11.25">
      <c r="B117" s="198"/>
      <c r="C117" s="199"/>
      <c r="D117" s="191" t="s">
        <v>155</v>
      </c>
      <c r="E117" s="200" t="s">
        <v>19</v>
      </c>
      <c r="F117" s="201" t="s">
        <v>192</v>
      </c>
      <c r="G117" s="199"/>
      <c r="H117" s="202">
        <v>1.82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155</v>
      </c>
      <c r="AU117" s="208" t="s">
        <v>82</v>
      </c>
      <c r="AV117" s="13" t="s">
        <v>82</v>
      </c>
      <c r="AW117" s="13" t="s">
        <v>33</v>
      </c>
      <c r="AX117" s="13" t="s">
        <v>71</v>
      </c>
      <c r="AY117" s="208" t="s">
        <v>142</v>
      </c>
    </row>
    <row r="118" spans="1:65" s="13" customFormat="1" ht="11.25">
      <c r="B118" s="198"/>
      <c r="C118" s="199"/>
      <c r="D118" s="191" t="s">
        <v>155</v>
      </c>
      <c r="E118" s="200" t="s">
        <v>19</v>
      </c>
      <c r="F118" s="201" t="s">
        <v>193</v>
      </c>
      <c r="G118" s="199"/>
      <c r="H118" s="202">
        <v>35.299999999999997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155</v>
      </c>
      <c r="AU118" s="208" t="s">
        <v>82</v>
      </c>
      <c r="AV118" s="13" t="s">
        <v>82</v>
      </c>
      <c r="AW118" s="13" t="s">
        <v>33</v>
      </c>
      <c r="AX118" s="13" t="s">
        <v>71</v>
      </c>
      <c r="AY118" s="208" t="s">
        <v>142</v>
      </c>
    </row>
    <row r="119" spans="1:65" s="13" customFormat="1" ht="11.25">
      <c r="B119" s="198"/>
      <c r="C119" s="199"/>
      <c r="D119" s="191" t="s">
        <v>155</v>
      </c>
      <c r="E119" s="200" t="s">
        <v>19</v>
      </c>
      <c r="F119" s="201" t="s">
        <v>194</v>
      </c>
      <c r="G119" s="199"/>
      <c r="H119" s="202">
        <v>1.7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155</v>
      </c>
      <c r="AU119" s="208" t="s">
        <v>82</v>
      </c>
      <c r="AV119" s="13" t="s">
        <v>82</v>
      </c>
      <c r="AW119" s="13" t="s">
        <v>33</v>
      </c>
      <c r="AX119" s="13" t="s">
        <v>71</v>
      </c>
      <c r="AY119" s="208" t="s">
        <v>142</v>
      </c>
    </row>
    <row r="120" spans="1:65" s="13" customFormat="1" ht="11.25">
      <c r="B120" s="198"/>
      <c r="C120" s="199"/>
      <c r="D120" s="191" t="s">
        <v>155</v>
      </c>
      <c r="E120" s="200" t="s">
        <v>19</v>
      </c>
      <c r="F120" s="201" t="s">
        <v>195</v>
      </c>
      <c r="G120" s="199"/>
      <c r="H120" s="202">
        <v>2.3849999999999998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155</v>
      </c>
      <c r="AU120" s="208" t="s">
        <v>82</v>
      </c>
      <c r="AV120" s="13" t="s">
        <v>82</v>
      </c>
      <c r="AW120" s="13" t="s">
        <v>33</v>
      </c>
      <c r="AX120" s="13" t="s">
        <v>71</v>
      </c>
      <c r="AY120" s="208" t="s">
        <v>142</v>
      </c>
    </row>
    <row r="121" spans="1:65" s="13" customFormat="1" ht="11.25">
      <c r="B121" s="198"/>
      <c r="C121" s="199"/>
      <c r="D121" s="191" t="s">
        <v>155</v>
      </c>
      <c r="E121" s="200" t="s">
        <v>19</v>
      </c>
      <c r="F121" s="201" t="s">
        <v>196</v>
      </c>
      <c r="G121" s="199"/>
      <c r="H121" s="202">
        <v>1.4550000000000001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155</v>
      </c>
      <c r="AU121" s="208" t="s">
        <v>82</v>
      </c>
      <c r="AV121" s="13" t="s">
        <v>82</v>
      </c>
      <c r="AW121" s="13" t="s">
        <v>33</v>
      </c>
      <c r="AX121" s="13" t="s">
        <v>71</v>
      </c>
      <c r="AY121" s="208" t="s">
        <v>142</v>
      </c>
    </row>
    <row r="122" spans="1:65" s="2" customFormat="1" ht="21.75" customHeight="1">
      <c r="A122" s="34"/>
      <c r="B122" s="35"/>
      <c r="C122" s="178" t="s">
        <v>197</v>
      </c>
      <c r="D122" s="178" t="s">
        <v>144</v>
      </c>
      <c r="E122" s="179" t="s">
        <v>198</v>
      </c>
      <c r="F122" s="180" t="s">
        <v>199</v>
      </c>
      <c r="G122" s="181" t="s">
        <v>181</v>
      </c>
      <c r="H122" s="182">
        <v>13.808</v>
      </c>
      <c r="I122" s="183"/>
      <c r="J122" s="184">
        <f>ROUND(I122*H122,2)</f>
        <v>0</v>
      </c>
      <c r="K122" s="180" t="s">
        <v>148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149</v>
      </c>
      <c r="AT122" s="189" t="s">
        <v>144</v>
      </c>
      <c r="AU122" s="189" t="s">
        <v>82</v>
      </c>
      <c r="AY122" s="17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149</v>
      </c>
      <c r="BM122" s="189" t="s">
        <v>200</v>
      </c>
    </row>
    <row r="123" spans="1:65" s="2" customFormat="1" ht="19.5">
      <c r="A123" s="34"/>
      <c r="B123" s="35"/>
      <c r="C123" s="36"/>
      <c r="D123" s="191" t="s">
        <v>151</v>
      </c>
      <c r="E123" s="36"/>
      <c r="F123" s="192" t="s">
        <v>201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151</v>
      </c>
      <c r="AU123" s="17" t="s">
        <v>82</v>
      </c>
    </row>
    <row r="124" spans="1:65" s="2" customFormat="1" ht="11.25">
      <c r="A124" s="34"/>
      <c r="B124" s="35"/>
      <c r="C124" s="36"/>
      <c r="D124" s="196" t="s">
        <v>153</v>
      </c>
      <c r="E124" s="36"/>
      <c r="F124" s="197" t="s">
        <v>202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153</v>
      </c>
      <c r="AU124" s="17" t="s">
        <v>82</v>
      </c>
    </row>
    <row r="125" spans="1:65" s="13" customFormat="1" ht="11.25">
      <c r="B125" s="198"/>
      <c r="C125" s="199"/>
      <c r="D125" s="191" t="s">
        <v>155</v>
      </c>
      <c r="E125" s="200" t="s">
        <v>19</v>
      </c>
      <c r="F125" s="201" t="s">
        <v>203</v>
      </c>
      <c r="G125" s="199"/>
      <c r="H125" s="202">
        <v>13.808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155</v>
      </c>
      <c r="AU125" s="208" t="s">
        <v>82</v>
      </c>
      <c r="AV125" s="13" t="s">
        <v>82</v>
      </c>
      <c r="AW125" s="13" t="s">
        <v>33</v>
      </c>
      <c r="AX125" s="13" t="s">
        <v>79</v>
      </c>
      <c r="AY125" s="208" t="s">
        <v>142</v>
      </c>
    </row>
    <row r="126" spans="1:65" s="2" customFormat="1" ht="16.5" customHeight="1">
      <c r="A126" s="34"/>
      <c r="B126" s="35"/>
      <c r="C126" s="178" t="s">
        <v>204</v>
      </c>
      <c r="D126" s="178" t="s">
        <v>144</v>
      </c>
      <c r="E126" s="179" t="s">
        <v>205</v>
      </c>
      <c r="F126" s="180" t="s">
        <v>206</v>
      </c>
      <c r="G126" s="181" t="s">
        <v>181</v>
      </c>
      <c r="H126" s="182">
        <v>2.1920000000000002</v>
      </c>
      <c r="I126" s="183"/>
      <c r="J126" s="184">
        <f>ROUND(I126*H126,2)</f>
        <v>0</v>
      </c>
      <c r="K126" s="180" t="s">
        <v>148</v>
      </c>
      <c r="L126" s="39"/>
      <c r="M126" s="185" t="s">
        <v>19</v>
      </c>
      <c r="N126" s="186" t="s">
        <v>42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149</v>
      </c>
      <c r="AT126" s="189" t="s">
        <v>144</v>
      </c>
      <c r="AU126" s="189" t="s">
        <v>82</v>
      </c>
      <c r="AY126" s="17" t="s">
        <v>142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79</v>
      </c>
      <c r="BK126" s="190">
        <f>ROUND(I126*H126,2)</f>
        <v>0</v>
      </c>
      <c r="BL126" s="17" t="s">
        <v>149</v>
      </c>
      <c r="BM126" s="189" t="s">
        <v>207</v>
      </c>
    </row>
    <row r="127" spans="1:65" s="2" customFormat="1" ht="19.5">
      <c r="A127" s="34"/>
      <c r="B127" s="35"/>
      <c r="C127" s="36"/>
      <c r="D127" s="191" t="s">
        <v>151</v>
      </c>
      <c r="E127" s="36"/>
      <c r="F127" s="192" t="s">
        <v>208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151</v>
      </c>
      <c r="AU127" s="17" t="s">
        <v>82</v>
      </c>
    </row>
    <row r="128" spans="1:65" s="2" customFormat="1" ht="11.25">
      <c r="A128" s="34"/>
      <c r="B128" s="35"/>
      <c r="C128" s="36"/>
      <c r="D128" s="196" t="s">
        <v>153</v>
      </c>
      <c r="E128" s="36"/>
      <c r="F128" s="197" t="s">
        <v>209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153</v>
      </c>
      <c r="AU128" s="17" t="s">
        <v>82</v>
      </c>
    </row>
    <row r="129" spans="1:65" s="13" customFormat="1" ht="11.25">
      <c r="B129" s="198"/>
      <c r="C129" s="199"/>
      <c r="D129" s="191" t="s">
        <v>155</v>
      </c>
      <c r="E129" s="200" t="s">
        <v>19</v>
      </c>
      <c r="F129" s="201" t="s">
        <v>210</v>
      </c>
      <c r="G129" s="199"/>
      <c r="H129" s="202">
        <v>0.22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155</v>
      </c>
      <c r="AU129" s="208" t="s">
        <v>82</v>
      </c>
      <c r="AV129" s="13" t="s">
        <v>82</v>
      </c>
      <c r="AW129" s="13" t="s">
        <v>33</v>
      </c>
      <c r="AX129" s="13" t="s">
        <v>71</v>
      </c>
      <c r="AY129" s="208" t="s">
        <v>142</v>
      </c>
    </row>
    <row r="130" spans="1:65" s="13" customFormat="1" ht="11.25">
      <c r="B130" s="198"/>
      <c r="C130" s="199"/>
      <c r="D130" s="191" t="s">
        <v>155</v>
      </c>
      <c r="E130" s="200" t="s">
        <v>19</v>
      </c>
      <c r="F130" s="201" t="s">
        <v>211</v>
      </c>
      <c r="G130" s="199"/>
      <c r="H130" s="202">
        <v>0.22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155</v>
      </c>
      <c r="AU130" s="208" t="s">
        <v>82</v>
      </c>
      <c r="AV130" s="13" t="s">
        <v>82</v>
      </c>
      <c r="AW130" s="13" t="s">
        <v>33</v>
      </c>
      <c r="AX130" s="13" t="s">
        <v>71</v>
      </c>
      <c r="AY130" s="208" t="s">
        <v>142</v>
      </c>
    </row>
    <row r="131" spans="1:65" s="13" customFormat="1" ht="11.25">
      <c r="B131" s="198"/>
      <c r="C131" s="199"/>
      <c r="D131" s="191" t="s">
        <v>155</v>
      </c>
      <c r="E131" s="200" t="s">
        <v>19</v>
      </c>
      <c r="F131" s="201" t="s">
        <v>212</v>
      </c>
      <c r="G131" s="199"/>
      <c r="H131" s="202">
        <v>0.3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155</v>
      </c>
      <c r="AU131" s="208" t="s">
        <v>82</v>
      </c>
      <c r="AV131" s="13" t="s">
        <v>82</v>
      </c>
      <c r="AW131" s="13" t="s">
        <v>33</v>
      </c>
      <c r="AX131" s="13" t="s">
        <v>71</v>
      </c>
      <c r="AY131" s="208" t="s">
        <v>142</v>
      </c>
    </row>
    <row r="132" spans="1:65" s="13" customFormat="1" ht="11.25">
      <c r="B132" s="198"/>
      <c r="C132" s="199"/>
      <c r="D132" s="191" t="s">
        <v>155</v>
      </c>
      <c r="E132" s="200" t="s">
        <v>19</v>
      </c>
      <c r="F132" s="201" t="s">
        <v>213</v>
      </c>
      <c r="G132" s="199"/>
      <c r="H132" s="202">
        <v>1.452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155</v>
      </c>
      <c r="AU132" s="208" t="s">
        <v>82</v>
      </c>
      <c r="AV132" s="13" t="s">
        <v>82</v>
      </c>
      <c r="AW132" s="13" t="s">
        <v>33</v>
      </c>
      <c r="AX132" s="13" t="s">
        <v>71</v>
      </c>
      <c r="AY132" s="208" t="s">
        <v>142</v>
      </c>
    </row>
    <row r="133" spans="1:65" s="2" customFormat="1" ht="21.75" customHeight="1">
      <c r="A133" s="34"/>
      <c r="B133" s="35"/>
      <c r="C133" s="178" t="s">
        <v>214</v>
      </c>
      <c r="D133" s="178" t="s">
        <v>144</v>
      </c>
      <c r="E133" s="179" t="s">
        <v>215</v>
      </c>
      <c r="F133" s="180" t="s">
        <v>216</v>
      </c>
      <c r="G133" s="181" t="s">
        <v>181</v>
      </c>
      <c r="H133" s="182">
        <v>42.1</v>
      </c>
      <c r="I133" s="183"/>
      <c r="J133" s="184">
        <f>ROUND(I133*H133,2)</f>
        <v>0</v>
      </c>
      <c r="K133" s="180" t="s">
        <v>148</v>
      </c>
      <c r="L133" s="39"/>
      <c r="M133" s="185" t="s">
        <v>19</v>
      </c>
      <c r="N133" s="186" t="s">
        <v>42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149</v>
      </c>
      <c r="AT133" s="189" t="s">
        <v>144</v>
      </c>
      <c r="AU133" s="189" t="s">
        <v>82</v>
      </c>
      <c r="AY133" s="17" t="s">
        <v>142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79</v>
      </c>
      <c r="BK133" s="190">
        <f>ROUND(I133*H133,2)</f>
        <v>0</v>
      </c>
      <c r="BL133" s="17" t="s">
        <v>149</v>
      </c>
      <c r="BM133" s="189" t="s">
        <v>217</v>
      </c>
    </row>
    <row r="134" spans="1:65" s="2" customFormat="1" ht="19.5">
      <c r="A134" s="34"/>
      <c r="B134" s="35"/>
      <c r="C134" s="36"/>
      <c r="D134" s="191" t="s">
        <v>151</v>
      </c>
      <c r="E134" s="36"/>
      <c r="F134" s="192" t="s">
        <v>218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151</v>
      </c>
      <c r="AU134" s="17" t="s">
        <v>82</v>
      </c>
    </row>
    <row r="135" spans="1:65" s="2" customFormat="1" ht="11.25">
      <c r="A135" s="34"/>
      <c r="B135" s="35"/>
      <c r="C135" s="36"/>
      <c r="D135" s="196" t="s">
        <v>153</v>
      </c>
      <c r="E135" s="36"/>
      <c r="F135" s="197" t="s">
        <v>219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153</v>
      </c>
      <c r="AU135" s="17" t="s">
        <v>82</v>
      </c>
    </row>
    <row r="136" spans="1:65" s="13" customFormat="1" ht="11.25">
      <c r="B136" s="198"/>
      <c r="C136" s="199"/>
      <c r="D136" s="191" t="s">
        <v>155</v>
      </c>
      <c r="E136" s="200" t="s">
        <v>19</v>
      </c>
      <c r="F136" s="201" t="s">
        <v>220</v>
      </c>
      <c r="G136" s="199"/>
      <c r="H136" s="202">
        <v>42.1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155</v>
      </c>
      <c r="AU136" s="208" t="s">
        <v>82</v>
      </c>
      <c r="AV136" s="13" t="s">
        <v>82</v>
      </c>
      <c r="AW136" s="13" t="s">
        <v>33</v>
      </c>
      <c r="AX136" s="13" t="s">
        <v>79</v>
      </c>
      <c r="AY136" s="208" t="s">
        <v>142</v>
      </c>
    </row>
    <row r="137" spans="1:65" s="2" customFormat="1" ht="24.2" customHeight="1">
      <c r="A137" s="34"/>
      <c r="B137" s="35"/>
      <c r="C137" s="178" t="s">
        <v>221</v>
      </c>
      <c r="D137" s="178" t="s">
        <v>144</v>
      </c>
      <c r="E137" s="179" t="s">
        <v>222</v>
      </c>
      <c r="F137" s="180" t="s">
        <v>223</v>
      </c>
      <c r="G137" s="181" t="s">
        <v>181</v>
      </c>
      <c r="H137" s="182">
        <v>421</v>
      </c>
      <c r="I137" s="183"/>
      <c r="J137" s="184">
        <f>ROUND(I137*H137,2)</f>
        <v>0</v>
      </c>
      <c r="K137" s="180" t="s">
        <v>148</v>
      </c>
      <c r="L137" s="39"/>
      <c r="M137" s="185" t="s">
        <v>19</v>
      </c>
      <c r="N137" s="186" t="s">
        <v>42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149</v>
      </c>
      <c r="AT137" s="189" t="s">
        <v>144</v>
      </c>
      <c r="AU137" s="189" t="s">
        <v>82</v>
      </c>
      <c r="AY137" s="17" t="s">
        <v>142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79</v>
      </c>
      <c r="BK137" s="190">
        <f>ROUND(I137*H137,2)</f>
        <v>0</v>
      </c>
      <c r="BL137" s="17" t="s">
        <v>149</v>
      </c>
      <c r="BM137" s="189" t="s">
        <v>224</v>
      </c>
    </row>
    <row r="138" spans="1:65" s="2" customFormat="1" ht="19.5">
      <c r="A138" s="34"/>
      <c r="B138" s="35"/>
      <c r="C138" s="36"/>
      <c r="D138" s="191" t="s">
        <v>151</v>
      </c>
      <c r="E138" s="36"/>
      <c r="F138" s="192" t="s">
        <v>225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151</v>
      </c>
      <c r="AU138" s="17" t="s">
        <v>82</v>
      </c>
    </row>
    <row r="139" spans="1:65" s="2" customFormat="1" ht="11.25">
      <c r="A139" s="34"/>
      <c r="B139" s="35"/>
      <c r="C139" s="36"/>
      <c r="D139" s="196" t="s">
        <v>153</v>
      </c>
      <c r="E139" s="36"/>
      <c r="F139" s="197" t="s">
        <v>226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153</v>
      </c>
      <c r="AU139" s="17" t="s">
        <v>82</v>
      </c>
    </row>
    <row r="140" spans="1:65" s="13" customFormat="1" ht="11.25">
      <c r="B140" s="198"/>
      <c r="C140" s="199"/>
      <c r="D140" s="191" t="s">
        <v>155</v>
      </c>
      <c r="E140" s="200" t="s">
        <v>19</v>
      </c>
      <c r="F140" s="201" t="s">
        <v>227</v>
      </c>
      <c r="G140" s="199"/>
      <c r="H140" s="202">
        <v>421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155</v>
      </c>
      <c r="AU140" s="208" t="s">
        <v>82</v>
      </c>
      <c r="AV140" s="13" t="s">
        <v>82</v>
      </c>
      <c r="AW140" s="13" t="s">
        <v>33</v>
      </c>
      <c r="AX140" s="13" t="s">
        <v>79</v>
      </c>
      <c r="AY140" s="208" t="s">
        <v>142</v>
      </c>
    </row>
    <row r="141" spans="1:65" s="2" customFormat="1" ht="16.5" customHeight="1">
      <c r="A141" s="34"/>
      <c r="B141" s="35"/>
      <c r="C141" s="178" t="s">
        <v>228</v>
      </c>
      <c r="D141" s="178" t="s">
        <v>144</v>
      </c>
      <c r="E141" s="179" t="s">
        <v>229</v>
      </c>
      <c r="F141" s="180" t="s">
        <v>230</v>
      </c>
      <c r="G141" s="181" t="s">
        <v>181</v>
      </c>
      <c r="H141" s="182">
        <v>42.1</v>
      </c>
      <c r="I141" s="183"/>
      <c r="J141" s="184">
        <f>ROUND(I141*H141,2)</f>
        <v>0</v>
      </c>
      <c r="K141" s="180" t="s">
        <v>148</v>
      </c>
      <c r="L141" s="39"/>
      <c r="M141" s="185" t="s">
        <v>19</v>
      </c>
      <c r="N141" s="186" t="s">
        <v>42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149</v>
      </c>
      <c r="AT141" s="189" t="s">
        <v>144</v>
      </c>
      <c r="AU141" s="189" t="s">
        <v>82</v>
      </c>
      <c r="AY141" s="17" t="s">
        <v>142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79</v>
      </c>
      <c r="BK141" s="190">
        <f>ROUND(I141*H141,2)</f>
        <v>0</v>
      </c>
      <c r="BL141" s="17" t="s">
        <v>149</v>
      </c>
      <c r="BM141" s="189" t="s">
        <v>231</v>
      </c>
    </row>
    <row r="142" spans="1:65" s="2" customFormat="1" ht="19.5">
      <c r="A142" s="34"/>
      <c r="B142" s="35"/>
      <c r="C142" s="36"/>
      <c r="D142" s="191" t="s">
        <v>151</v>
      </c>
      <c r="E142" s="36"/>
      <c r="F142" s="192" t="s">
        <v>232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151</v>
      </c>
      <c r="AU142" s="17" t="s">
        <v>82</v>
      </c>
    </row>
    <row r="143" spans="1:65" s="2" customFormat="1" ht="11.25">
      <c r="A143" s="34"/>
      <c r="B143" s="35"/>
      <c r="C143" s="36"/>
      <c r="D143" s="196" t="s">
        <v>153</v>
      </c>
      <c r="E143" s="36"/>
      <c r="F143" s="197" t="s">
        <v>233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153</v>
      </c>
      <c r="AU143" s="17" t="s">
        <v>82</v>
      </c>
    </row>
    <row r="144" spans="1:65" s="13" customFormat="1" ht="11.25">
      <c r="B144" s="198"/>
      <c r="C144" s="199"/>
      <c r="D144" s="191" t="s">
        <v>155</v>
      </c>
      <c r="E144" s="200" t="s">
        <v>19</v>
      </c>
      <c r="F144" s="201" t="s">
        <v>220</v>
      </c>
      <c r="G144" s="199"/>
      <c r="H144" s="202">
        <v>42.1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155</v>
      </c>
      <c r="AU144" s="208" t="s">
        <v>82</v>
      </c>
      <c r="AV144" s="13" t="s">
        <v>82</v>
      </c>
      <c r="AW144" s="13" t="s">
        <v>33</v>
      </c>
      <c r="AX144" s="13" t="s">
        <v>79</v>
      </c>
      <c r="AY144" s="208" t="s">
        <v>142</v>
      </c>
    </row>
    <row r="145" spans="1:65" s="2" customFormat="1" ht="16.5" customHeight="1">
      <c r="A145" s="34"/>
      <c r="B145" s="35"/>
      <c r="C145" s="178" t="s">
        <v>8</v>
      </c>
      <c r="D145" s="178" t="s">
        <v>144</v>
      </c>
      <c r="E145" s="179" t="s">
        <v>234</v>
      </c>
      <c r="F145" s="180" t="s">
        <v>235</v>
      </c>
      <c r="G145" s="181" t="s">
        <v>181</v>
      </c>
      <c r="H145" s="182">
        <v>23.6</v>
      </c>
      <c r="I145" s="183"/>
      <c r="J145" s="184">
        <f>ROUND(I145*H145,2)</f>
        <v>0</v>
      </c>
      <c r="K145" s="180" t="s">
        <v>148</v>
      </c>
      <c r="L145" s="39"/>
      <c r="M145" s="185" t="s">
        <v>19</v>
      </c>
      <c r="N145" s="186" t="s">
        <v>42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149</v>
      </c>
      <c r="AT145" s="189" t="s">
        <v>144</v>
      </c>
      <c r="AU145" s="189" t="s">
        <v>82</v>
      </c>
      <c r="AY145" s="17" t="s">
        <v>142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79</v>
      </c>
      <c r="BK145" s="190">
        <f>ROUND(I145*H145,2)</f>
        <v>0</v>
      </c>
      <c r="BL145" s="17" t="s">
        <v>149</v>
      </c>
      <c r="BM145" s="189" t="s">
        <v>236</v>
      </c>
    </row>
    <row r="146" spans="1:65" s="2" customFormat="1" ht="19.5">
      <c r="A146" s="34"/>
      <c r="B146" s="35"/>
      <c r="C146" s="36"/>
      <c r="D146" s="191" t="s">
        <v>151</v>
      </c>
      <c r="E146" s="36"/>
      <c r="F146" s="192" t="s">
        <v>237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151</v>
      </c>
      <c r="AU146" s="17" t="s">
        <v>82</v>
      </c>
    </row>
    <row r="147" spans="1:65" s="2" customFormat="1" ht="11.25">
      <c r="A147" s="34"/>
      <c r="B147" s="35"/>
      <c r="C147" s="36"/>
      <c r="D147" s="196" t="s">
        <v>153</v>
      </c>
      <c r="E147" s="36"/>
      <c r="F147" s="197" t="s">
        <v>238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153</v>
      </c>
      <c r="AU147" s="17" t="s">
        <v>82</v>
      </c>
    </row>
    <row r="148" spans="1:65" s="13" customFormat="1" ht="11.25">
      <c r="B148" s="198"/>
      <c r="C148" s="199"/>
      <c r="D148" s="191" t="s">
        <v>155</v>
      </c>
      <c r="E148" s="200" t="s">
        <v>19</v>
      </c>
      <c r="F148" s="201" t="s">
        <v>239</v>
      </c>
      <c r="G148" s="199"/>
      <c r="H148" s="202">
        <v>23.6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155</v>
      </c>
      <c r="AU148" s="208" t="s">
        <v>82</v>
      </c>
      <c r="AV148" s="13" t="s">
        <v>82</v>
      </c>
      <c r="AW148" s="13" t="s">
        <v>33</v>
      </c>
      <c r="AX148" s="13" t="s">
        <v>79</v>
      </c>
      <c r="AY148" s="208" t="s">
        <v>142</v>
      </c>
    </row>
    <row r="149" spans="1:65" s="2" customFormat="1" ht="16.5" customHeight="1">
      <c r="A149" s="34"/>
      <c r="B149" s="35"/>
      <c r="C149" s="178" t="s">
        <v>240</v>
      </c>
      <c r="D149" s="178" t="s">
        <v>144</v>
      </c>
      <c r="E149" s="179" t="s">
        <v>241</v>
      </c>
      <c r="F149" s="180" t="s">
        <v>242</v>
      </c>
      <c r="G149" s="181" t="s">
        <v>243</v>
      </c>
      <c r="H149" s="182">
        <v>75.78</v>
      </c>
      <c r="I149" s="183"/>
      <c r="J149" s="184">
        <f>ROUND(I149*H149,2)</f>
        <v>0</v>
      </c>
      <c r="K149" s="180" t="s">
        <v>148</v>
      </c>
      <c r="L149" s="39"/>
      <c r="M149" s="185" t="s">
        <v>19</v>
      </c>
      <c r="N149" s="186" t="s">
        <v>42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149</v>
      </c>
      <c r="AT149" s="189" t="s">
        <v>144</v>
      </c>
      <c r="AU149" s="189" t="s">
        <v>82</v>
      </c>
      <c r="AY149" s="17" t="s">
        <v>142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79</v>
      </c>
      <c r="BK149" s="190">
        <f>ROUND(I149*H149,2)</f>
        <v>0</v>
      </c>
      <c r="BL149" s="17" t="s">
        <v>149</v>
      </c>
      <c r="BM149" s="189" t="s">
        <v>244</v>
      </c>
    </row>
    <row r="150" spans="1:65" s="2" customFormat="1" ht="11.25">
      <c r="A150" s="34"/>
      <c r="B150" s="35"/>
      <c r="C150" s="36"/>
      <c r="D150" s="191" t="s">
        <v>151</v>
      </c>
      <c r="E150" s="36"/>
      <c r="F150" s="192" t="s">
        <v>245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151</v>
      </c>
      <c r="AU150" s="17" t="s">
        <v>82</v>
      </c>
    </row>
    <row r="151" spans="1:65" s="2" customFormat="1" ht="11.25">
      <c r="A151" s="34"/>
      <c r="B151" s="35"/>
      <c r="C151" s="36"/>
      <c r="D151" s="196" t="s">
        <v>153</v>
      </c>
      <c r="E151" s="36"/>
      <c r="F151" s="197" t="s">
        <v>246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153</v>
      </c>
      <c r="AU151" s="17" t="s">
        <v>82</v>
      </c>
    </row>
    <row r="152" spans="1:65" s="13" customFormat="1" ht="11.25">
      <c r="B152" s="198"/>
      <c r="C152" s="199"/>
      <c r="D152" s="191" t="s">
        <v>155</v>
      </c>
      <c r="E152" s="200" t="s">
        <v>19</v>
      </c>
      <c r="F152" s="201" t="s">
        <v>247</v>
      </c>
      <c r="G152" s="199"/>
      <c r="H152" s="202">
        <v>75.78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155</v>
      </c>
      <c r="AU152" s="208" t="s">
        <v>82</v>
      </c>
      <c r="AV152" s="13" t="s">
        <v>82</v>
      </c>
      <c r="AW152" s="13" t="s">
        <v>33</v>
      </c>
      <c r="AX152" s="13" t="s">
        <v>79</v>
      </c>
      <c r="AY152" s="208" t="s">
        <v>142</v>
      </c>
    </row>
    <row r="153" spans="1:65" s="2" customFormat="1" ht="16.5" customHeight="1">
      <c r="A153" s="34"/>
      <c r="B153" s="35"/>
      <c r="C153" s="178" t="s">
        <v>248</v>
      </c>
      <c r="D153" s="178" t="s">
        <v>144</v>
      </c>
      <c r="E153" s="179" t="s">
        <v>249</v>
      </c>
      <c r="F153" s="180" t="s">
        <v>250</v>
      </c>
      <c r="G153" s="181" t="s">
        <v>181</v>
      </c>
      <c r="H153" s="182">
        <v>42.1</v>
      </c>
      <c r="I153" s="183"/>
      <c r="J153" s="184">
        <f>ROUND(I153*H153,2)</f>
        <v>0</v>
      </c>
      <c r="K153" s="180" t="s">
        <v>148</v>
      </c>
      <c r="L153" s="39"/>
      <c r="M153" s="185" t="s">
        <v>19</v>
      </c>
      <c r="N153" s="186" t="s">
        <v>42</v>
      </c>
      <c r="O153" s="64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149</v>
      </c>
      <c r="AT153" s="189" t="s">
        <v>144</v>
      </c>
      <c r="AU153" s="189" t="s">
        <v>82</v>
      </c>
      <c r="AY153" s="17" t="s">
        <v>142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79</v>
      </c>
      <c r="BK153" s="190">
        <f>ROUND(I153*H153,2)</f>
        <v>0</v>
      </c>
      <c r="BL153" s="17" t="s">
        <v>149</v>
      </c>
      <c r="BM153" s="189" t="s">
        <v>251</v>
      </c>
    </row>
    <row r="154" spans="1:65" s="2" customFormat="1" ht="11.25">
      <c r="A154" s="34"/>
      <c r="B154" s="35"/>
      <c r="C154" s="36"/>
      <c r="D154" s="191" t="s">
        <v>151</v>
      </c>
      <c r="E154" s="36"/>
      <c r="F154" s="192" t="s">
        <v>252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151</v>
      </c>
      <c r="AU154" s="17" t="s">
        <v>82</v>
      </c>
    </row>
    <row r="155" spans="1:65" s="2" customFormat="1" ht="11.25">
      <c r="A155" s="34"/>
      <c r="B155" s="35"/>
      <c r="C155" s="36"/>
      <c r="D155" s="196" t="s">
        <v>153</v>
      </c>
      <c r="E155" s="36"/>
      <c r="F155" s="197" t="s">
        <v>253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153</v>
      </c>
      <c r="AU155" s="17" t="s">
        <v>82</v>
      </c>
    </row>
    <row r="156" spans="1:65" s="13" customFormat="1" ht="11.25">
      <c r="B156" s="198"/>
      <c r="C156" s="199"/>
      <c r="D156" s="191" t="s">
        <v>155</v>
      </c>
      <c r="E156" s="200" t="s">
        <v>19</v>
      </c>
      <c r="F156" s="201" t="s">
        <v>254</v>
      </c>
      <c r="G156" s="199"/>
      <c r="H156" s="202">
        <v>42.1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155</v>
      </c>
      <c r="AU156" s="208" t="s">
        <v>82</v>
      </c>
      <c r="AV156" s="13" t="s">
        <v>82</v>
      </c>
      <c r="AW156" s="13" t="s">
        <v>33</v>
      </c>
      <c r="AX156" s="13" t="s">
        <v>79</v>
      </c>
      <c r="AY156" s="208" t="s">
        <v>142</v>
      </c>
    </row>
    <row r="157" spans="1:65" s="2" customFormat="1" ht="16.5" customHeight="1">
      <c r="A157" s="34"/>
      <c r="B157" s="35"/>
      <c r="C157" s="178" t="s">
        <v>255</v>
      </c>
      <c r="D157" s="178" t="s">
        <v>144</v>
      </c>
      <c r="E157" s="179" t="s">
        <v>256</v>
      </c>
      <c r="F157" s="180" t="s">
        <v>257</v>
      </c>
      <c r="G157" s="181" t="s">
        <v>181</v>
      </c>
      <c r="H157" s="182">
        <v>38.881</v>
      </c>
      <c r="I157" s="183"/>
      <c r="J157" s="184">
        <f>ROUND(I157*H157,2)</f>
        <v>0</v>
      </c>
      <c r="K157" s="180" t="s">
        <v>148</v>
      </c>
      <c r="L157" s="39"/>
      <c r="M157" s="185" t="s">
        <v>19</v>
      </c>
      <c r="N157" s="186" t="s">
        <v>42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149</v>
      </c>
      <c r="AT157" s="189" t="s">
        <v>144</v>
      </c>
      <c r="AU157" s="189" t="s">
        <v>82</v>
      </c>
      <c r="AY157" s="17" t="s">
        <v>142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79</v>
      </c>
      <c r="BK157" s="190">
        <f>ROUND(I157*H157,2)</f>
        <v>0</v>
      </c>
      <c r="BL157" s="17" t="s">
        <v>149</v>
      </c>
      <c r="BM157" s="189" t="s">
        <v>258</v>
      </c>
    </row>
    <row r="158" spans="1:65" s="2" customFormat="1" ht="19.5">
      <c r="A158" s="34"/>
      <c r="B158" s="35"/>
      <c r="C158" s="36"/>
      <c r="D158" s="191" t="s">
        <v>151</v>
      </c>
      <c r="E158" s="36"/>
      <c r="F158" s="192" t="s">
        <v>259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151</v>
      </c>
      <c r="AU158" s="17" t="s">
        <v>82</v>
      </c>
    </row>
    <row r="159" spans="1:65" s="2" customFormat="1" ht="11.25">
      <c r="A159" s="34"/>
      <c r="B159" s="35"/>
      <c r="C159" s="36"/>
      <c r="D159" s="196" t="s">
        <v>153</v>
      </c>
      <c r="E159" s="36"/>
      <c r="F159" s="197" t="s">
        <v>260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153</v>
      </c>
      <c r="AU159" s="17" t="s">
        <v>82</v>
      </c>
    </row>
    <row r="160" spans="1:65" s="13" customFormat="1" ht="11.25">
      <c r="B160" s="198"/>
      <c r="C160" s="199"/>
      <c r="D160" s="191" t="s">
        <v>155</v>
      </c>
      <c r="E160" s="200" t="s">
        <v>19</v>
      </c>
      <c r="F160" s="201" t="s">
        <v>261</v>
      </c>
      <c r="G160" s="199"/>
      <c r="H160" s="202">
        <v>12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155</v>
      </c>
      <c r="AU160" s="208" t="s">
        <v>82</v>
      </c>
      <c r="AV160" s="13" t="s">
        <v>82</v>
      </c>
      <c r="AW160" s="13" t="s">
        <v>33</v>
      </c>
      <c r="AX160" s="13" t="s">
        <v>71</v>
      </c>
      <c r="AY160" s="208" t="s">
        <v>142</v>
      </c>
    </row>
    <row r="161" spans="1:65" s="13" customFormat="1" ht="11.25">
      <c r="B161" s="198"/>
      <c r="C161" s="199"/>
      <c r="D161" s="191" t="s">
        <v>155</v>
      </c>
      <c r="E161" s="200" t="s">
        <v>19</v>
      </c>
      <c r="F161" s="201" t="s">
        <v>262</v>
      </c>
      <c r="G161" s="199"/>
      <c r="H161" s="202">
        <v>23.6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155</v>
      </c>
      <c r="AU161" s="208" t="s">
        <v>82</v>
      </c>
      <c r="AV161" s="13" t="s">
        <v>82</v>
      </c>
      <c r="AW161" s="13" t="s">
        <v>33</v>
      </c>
      <c r="AX161" s="13" t="s">
        <v>71</v>
      </c>
      <c r="AY161" s="208" t="s">
        <v>142</v>
      </c>
    </row>
    <row r="162" spans="1:65" s="13" customFormat="1" ht="11.25">
      <c r="B162" s="198"/>
      <c r="C162" s="199"/>
      <c r="D162" s="191" t="s">
        <v>155</v>
      </c>
      <c r="E162" s="200" t="s">
        <v>19</v>
      </c>
      <c r="F162" s="201" t="s">
        <v>263</v>
      </c>
      <c r="G162" s="199"/>
      <c r="H162" s="202">
        <v>0.872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155</v>
      </c>
      <c r="AU162" s="208" t="s">
        <v>82</v>
      </c>
      <c r="AV162" s="13" t="s">
        <v>82</v>
      </c>
      <c r="AW162" s="13" t="s">
        <v>33</v>
      </c>
      <c r="AX162" s="13" t="s">
        <v>71</v>
      </c>
      <c r="AY162" s="208" t="s">
        <v>142</v>
      </c>
    </row>
    <row r="163" spans="1:65" s="13" customFormat="1" ht="11.25">
      <c r="B163" s="198"/>
      <c r="C163" s="199"/>
      <c r="D163" s="191" t="s">
        <v>155</v>
      </c>
      <c r="E163" s="200" t="s">
        <v>19</v>
      </c>
      <c r="F163" s="201" t="s">
        <v>264</v>
      </c>
      <c r="G163" s="199"/>
      <c r="H163" s="202">
        <v>1.2150000000000001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155</v>
      </c>
      <c r="AU163" s="208" t="s">
        <v>82</v>
      </c>
      <c r="AV163" s="13" t="s">
        <v>82</v>
      </c>
      <c r="AW163" s="13" t="s">
        <v>33</v>
      </c>
      <c r="AX163" s="13" t="s">
        <v>71</v>
      </c>
      <c r="AY163" s="208" t="s">
        <v>142</v>
      </c>
    </row>
    <row r="164" spans="1:65" s="13" customFormat="1" ht="11.25">
      <c r="B164" s="198"/>
      <c r="C164" s="199"/>
      <c r="D164" s="191" t="s">
        <v>155</v>
      </c>
      <c r="E164" s="200" t="s">
        <v>19</v>
      </c>
      <c r="F164" s="201" t="s">
        <v>265</v>
      </c>
      <c r="G164" s="199"/>
      <c r="H164" s="202">
        <v>1.194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155</v>
      </c>
      <c r="AU164" s="208" t="s">
        <v>82</v>
      </c>
      <c r="AV164" s="13" t="s">
        <v>82</v>
      </c>
      <c r="AW164" s="13" t="s">
        <v>33</v>
      </c>
      <c r="AX164" s="13" t="s">
        <v>71</v>
      </c>
      <c r="AY164" s="208" t="s">
        <v>142</v>
      </c>
    </row>
    <row r="165" spans="1:65" s="2" customFormat="1" ht="16.5" customHeight="1">
      <c r="A165" s="34"/>
      <c r="B165" s="35"/>
      <c r="C165" s="209" t="s">
        <v>266</v>
      </c>
      <c r="D165" s="209" t="s">
        <v>267</v>
      </c>
      <c r="E165" s="210" t="s">
        <v>268</v>
      </c>
      <c r="F165" s="211" t="s">
        <v>269</v>
      </c>
      <c r="G165" s="212" t="s">
        <v>243</v>
      </c>
      <c r="H165" s="213">
        <v>21.42</v>
      </c>
      <c r="I165" s="214"/>
      <c r="J165" s="215">
        <f>ROUND(I165*H165,2)</f>
        <v>0</v>
      </c>
      <c r="K165" s="211" t="s">
        <v>148</v>
      </c>
      <c r="L165" s="216"/>
      <c r="M165" s="217" t="s">
        <v>19</v>
      </c>
      <c r="N165" s="218" t="s">
        <v>42</v>
      </c>
      <c r="O165" s="64"/>
      <c r="P165" s="187">
        <f>O165*H165</f>
        <v>0</v>
      </c>
      <c r="Q165" s="187">
        <v>1</v>
      </c>
      <c r="R165" s="187">
        <f>Q165*H165</f>
        <v>21.42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267</v>
      </c>
      <c r="AU165" s="189" t="s">
        <v>82</v>
      </c>
      <c r="AY165" s="17" t="s">
        <v>142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79</v>
      </c>
      <c r="BK165" s="190">
        <f>ROUND(I165*H165,2)</f>
        <v>0</v>
      </c>
      <c r="BL165" s="17" t="s">
        <v>149</v>
      </c>
      <c r="BM165" s="189" t="s">
        <v>270</v>
      </c>
    </row>
    <row r="166" spans="1:65" s="2" customFormat="1" ht="11.25">
      <c r="A166" s="34"/>
      <c r="B166" s="35"/>
      <c r="C166" s="36"/>
      <c r="D166" s="191" t="s">
        <v>151</v>
      </c>
      <c r="E166" s="36"/>
      <c r="F166" s="192" t="s">
        <v>269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151</v>
      </c>
      <c r="AU166" s="17" t="s">
        <v>82</v>
      </c>
    </row>
    <row r="167" spans="1:65" s="13" customFormat="1" ht="11.25">
      <c r="B167" s="198"/>
      <c r="C167" s="199"/>
      <c r="D167" s="191" t="s">
        <v>155</v>
      </c>
      <c r="E167" s="200" t="s">
        <v>19</v>
      </c>
      <c r="F167" s="201" t="s">
        <v>271</v>
      </c>
      <c r="G167" s="199"/>
      <c r="H167" s="202">
        <v>21.42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155</v>
      </c>
      <c r="AU167" s="208" t="s">
        <v>82</v>
      </c>
      <c r="AV167" s="13" t="s">
        <v>82</v>
      </c>
      <c r="AW167" s="13" t="s">
        <v>33</v>
      </c>
      <c r="AX167" s="13" t="s">
        <v>79</v>
      </c>
      <c r="AY167" s="208" t="s">
        <v>142</v>
      </c>
    </row>
    <row r="168" spans="1:65" s="2" customFormat="1" ht="16.5" customHeight="1">
      <c r="A168" s="34"/>
      <c r="B168" s="35"/>
      <c r="C168" s="178" t="s">
        <v>272</v>
      </c>
      <c r="D168" s="178" t="s">
        <v>144</v>
      </c>
      <c r="E168" s="179" t="s">
        <v>273</v>
      </c>
      <c r="F168" s="180" t="s">
        <v>274</v>
      </c>
      <c r="G168" s="181" t="s">
        <v>181</v>
      </c>
      <c r="H168" s="182">
        <v>6.8</v>
      </c>
      <c r="I168" s="183"/>
      <c r="J168" s="184">
        <f>ROUND(I168*H168,2)</f>
        <v>0</v>
      </c>
      <c r="K168" s="180" t="s">
        <v>148</v>
      </c>
      <c r="L168" s="39"/>
      <c r="M168" s="185" t="s">
        <v>19</v>
      </c>
      <c r="N168" s="186" t="s">
        <v>42</v>
      </c>
      <c r="O168" s="64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149</v>
      </c>
      <c r="AT168" s="189" t="s">
        <v>144</v>
      </c>
      <c r="AU168" s="189" t="s">
        <v>82</v>
      </c>
      <c r="AY168" s="17" t="s">
        <v>142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79</v>
      </c>
      <c r="BK168" s="190">
        <f>ROUND(I168*H168,2)</f>
        <v>0</v>
      </c>
      <c r="BL168" s="17" t="s">
        <v>149</v>
      </c>
      <c r="BM168" s="189" t="s">
        <v>275</v>
      </c>
    </row>
    <row r="169" spans="1:65" s="2" customFormat="1" ht="19.5">
      <c r="A169" s="34"/>
      <c r="B169" s="35"/>
      <c r="C169" s="36"/>
      <c r="D169" s="191" t="s">
        <v>151</v>
      </c>
      <c r="E169" s="36"/>
      <c r="F169" s="192" t="s">
        <v>276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151</v>
      </c>
      <c r="AU169" s="17" t="s">
        <v>82</v>
      </c>
    </row>
    <row r="170" spans="1:65" s="2" customFormat="1" ht="11.25">
      <c r="A170" s="34"/>
      <c r="B170" s="35"/>
      <c r="C170" s="36"/>
      <c r="D170" s="196" t="s">
        <v>153</v>
      </c>
      <c r="E170" s="36"/>
      <c r="F170" s="197" t="s">
        <v>277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153</v>
      </c>
      <c r="AU170" s="17" t="s">
        <v>82</v>
      </c>
    </row>
    <row r="171" spans="1:65" s="13" customFormat="1" ht="11.25">
      <c r="B171" s="198"/>
      <c r="C171" s="199"/>
      <c r="D171" s="191" t="s">
        <v>155</v>
      </c>
      <c r="E171" s="200" t="s">
        <v>19</v>
      </c>
      <c r="F171" s="201" t="s">
        <v>278</v>
      </c>
      <c r="G171" s="199"/>
      <c r="H171" s="202">
        <v>6.8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155</v>
      </c>
      <c r="AU171" s="208" t="s">
        <v>82</v>
      </c>
      <c r="AV171" s="13" t="s">
        <v>82</v>
      </c>
      <c r="AW171" s="13" t="s">
        <v>33</v>
      </c>
      <c r="AX171" s="13" t="s">
        <v>79</v>
      </c>
      <c r="AY171" s="208" t="s">
        <v>142</v>
      </c>
    </row>
    <row r="172" spans="1:65" s="2" customFormat="1" ht="16.5" customHeight="1">
      <c r="A172" s="34"/>
      <c r="B172" s="35"/>
      <c r="C172" s="178" t="s">
        <v>279</v>
      </c>
      <c r="D172" s="178" t="s">
        <v>144</v>
      </c>
      <c r="E172" s="179" t="s">
        <v>280</v>
      </c>
      <c r="F172" s="180" t="s">
        <v>281</v>
      </c>
      <c r="G172" s="181" t="s">
        <v>181</v>
      </c>
      <c r="H172" s="182">
        <v>24.584</v>
      </c>
      <c r="I172" s="183"/>
      <c r="J172" s="184">
        <f>ROUND(I172*H172,2)</f>
        <v>0</v>
      </c>
      <c r="K172" s="180" t="s">
        <v>148</v>
      </c>
      <c r="L172" s="39"/>
      <c r="M172" s="185" t="s">
        <v>19</v>
      </c>
      <c r="N172" s="186" t="s">
        <v>42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149</v>
      </c>
      <c r="AT172" s="189" t="s">
        <v>144</v>
      </c>
      <c r="AU172" s="189" t="s">
        <v>82</v>
      </c>
      <c r="AY172" s="17" t="s">
        <v>142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79</v>
      </c>
      <c r="BK172" s="190">
        <f>ROUND(I172*H172,2)</f>
        <v>0</v>
      </c>
      <c r="BL172" s="17" t="s">
        <v>149</v>
      </c>
      <c r="BM172" s="189" t="s">
        <v>282</v>
      </c>
    </row>
    <row r="173" spans="1:65" s="2" customFormat="1" ht="19.5">
      <c r="A173" s="34"/>
      <c r="B173" s="35"/>
      <c r="C173" s="36"/>
      <c r="D173" s="191" t="s">
        <v>151</v>
      </c>
      <c r="E173" s="36"/>
      <c r="F173" s="192" t="s">
        <v>283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151</v>
      </c>
      <c r="AU173" s="17" t="s">
        <v>82</v>
      </c>
    </row>
    <row r="174" spans="1:65" s="2" customFormat="1" ht="11.25">
      <c r="A174" s="34"/>
      <c r="B174" s="35"/>
      <c r="C174" s="36"/>
      <c r="D174" s="196" t="s">
        <v>153</v>
      </c>
      <c r="E174" s="36"/>
      <c r="F174" s="197" t="s">
        <v>284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153</v>
      </c>
      <c r="AU174" s="17" t="s">
        <v>82</v>
      </c>
    </row>
    <row r="175" spans="1:65" s="13" customFormat="1" ht="11.25">
      <c r="B175" s="198"/>
      <c r="C175" s="199"/>
      <c r="D175" s="191" t="s">
        <v>155</v>
      </c>
      <c r="E175" s="200" t="s">
        <v>19</v>
      </c>
      <c r="F175" s="201" t="s">
        <v>285</v>
      </c>
      <c r="G175" s="199"/>
      <c r="H175" s="202">
        <v>0.39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155</v>
      </c>
      <c r="AU175" s="208" t="s">
        <v>82</v>
      </c>
      <c r="AV175" s="13" t="s">
        <v>82</v>
      </c>
      <c r="AW175" s="13" t="s">
        <v>33</v>
      </c>
      <c r="AX175" s="13" t="s">
        <v>71</v>
      </c>
      <c r="AY175" s="208" t="s">
        <v>142</v>
      </c>
    </row>
    <row r="176" spans="1:65" s="13" customFormat="1" ht="11.25">
      <c r="B176" s="198"/>
      <c r="C176" s="199"/>
      <c r="D176" s="191" t="s">
        <v>155</v>
      </c>
      <c r="E176" s="200" t="s">
        <v>19</v>
      </c>
      <c r="F176" s="201" t="s">
        <v>286</v>
      </c>
      <c r="G176" s="199"/>
      <c r="H176" s="202">
        <v>21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155</v>
      </c>
      <c r="AU176" s="208" t="s">
        <v>82</v>
      </c>
      <c r="AV176" s="13" t="s">
        <v>82</v>
      </c>
      <c r="AW176" s="13" t="s">
        <v>33</v>
      </c>
      <c r="AX176" s="13" t="s">
        <v>71</v>
      </c>
      <c r="AY176" s="208" t="s">
        <v>142</v>
      </c>
    </row>
    <row r="177" spans="1:65" s="13" customFormat="1" ht="11.25">
      <c r="B177" s="198"/>
      <c r="C177" s="199"/>
      <c r="D177" s="191" t="s">
        <v>155</v>
      </c>
      <c r="E177" s="200" t="s">
        <v>19</v>
      </c>
      <c r="F177" s="201" t="s">
        <v>287</v>
      </c>
      <c r="G177" s="199"/>
      <c r="H177" s="202">
        <v>1.214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155</v>
      </c>
      <c r="AU177" s="208" t="s">
        <v>82</v>
      </c>
      <c r="AV177" s="13" t="s">
        <v>82</v>
      </c>
      <c r="AW177" s="13" t="s">
        <v>33</v>
      </c>
      <c r="AX177" s="13" t="s">
        <v>71</v>
      </c>
      <c r="AY177" s="208" t="s">
        <v>142</v>
      </c>
    </row>
    <row r="178" spans="1:65" s="13" customFormat="1" ht="11.25">
      <c r="B178" s="198"/>
      <c r="C178" s="199"/>
      <c r="D178" s="191" t="s">
        <v>155</v>
      </c>
      <c r="E178" s="200" t="s">
        <v>19</v>
      </c>
      <c r="F178" s="201" t="s">
        <v>288</v>
      </c>
      <c r="G178" s="199"/>
      <c r="H178" s="202">
        <v>1.98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155</v>
      </c>
      <c r="AU178" s="208" t="s">
        <v>82</v>
      </c>
      <c r="AV178" s="13" t="s">
        <v>82</v>
      </c>
      <c r="AW178" s="13" t="s">
        <v>33</v>
      </c>
      <c r="AX178" s="13" t="s">
        <v>71</v>
      </c>
      <c r="AY178" s="208" t="s">
        <v>142</v>
      </c>
    </row>
    <row r="179" spans="1:65" s="2" customFormat="1" ht="16.5" customHeight="1">
      <c r="A179" s="34"/>
      <c r="B179" s="35"/>
      <c r="C179" s="209" t="s">
        <v>289</v>
      </c>
      <c r="D179" s="209" t="s">
        <v>267</v>
      </c>
      <c r="E179" s="210" t="s">
        <v>290</v>
      </c>
      <c r="F179" s="211" t="s">
        <v>291</v>
      </c>
      <c r="G179" s="212" t="s">
        <v>243</v>
      </c>
      <c r="H179" s="213">
        <v>43.136000000000003</v>
      </c>
      <c r="I179" s="214"/>
      <c r="J179" s="215">
        <f>ROUND(I179*H179,2)</f>
        <v>0</v>
      </c>
      <c r="K179" s="211" t="s">
        <v>148</v>
      </c>
      <c r="L179" s="216"/>
      <c r="M179" s="217" t="s">
        <v>19</v>
      </c>
      <c r="N179" s="218" t="s">
        <v>42</v>
      </c>
      <c r="O179" s="64"/>
      <c r="P179" s="187">
        <f>O179*H179</f>
        <v>0</v>
      </c>
      <c r="Q179" s="187">
        <v>1</v>
      </c>
      <c r="R179" s="187">
        <f>Q179*H179</f>
        <v>43.136000000000003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204</v>
      </c>
      <c r="AT179" s="189" t="s">
        <v>267</v>
      </c>
      <c r="AU179" s="189" t="s">
        <v>82</v>
      </c>
      <c r="AY179" s="17" t="s">
        <v>142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149</v>
      </c>
      <c r="BM179" s="189" t="s">
        <v>292</v>
      </c>
    </row>
    <row r="180" spans="1:65" s="2" customFormat="1" ht="11.25">
      <c r="A180" s="34"/>
      <c r="B180" s="35"/>
      <c r="C180" s="36"/>
      <c r="D180" s="191" t="s">
        <v>151</v>
      </c>
      <c r="E180" s="36"/>
      <c r="F180" s="192" t="s">
        <v>291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151</v>
      </c>
      <c r="AU180" s="17" t="s">
        <v>82</v>
      </c>
    </row>
    <row r="181" spans="1:65" s="13" customFormat="1" ht="11.25">
      <c r="B181" s="198"/>
      <c r="C181" s="199"/>
      <c r="D181" s="191" t="s">
        <v>155</v>
      </c>
      <c r="E181" s="200" t="s">
        <v>19</v>
      </c>
      <c r="F181" s="201" t="s">
        <v>293</v>
      </c>
      <c r="G181" s="199"/>
      <c r="H181" s="202">
        <v>43.136000000000003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155</v>
      </c>
      <c r="AU181" s="208" t="s">
        <v>82</v>
      </c>
      <c r="AV181" s="13" t="s">
        <v>82</v>
      </c>
      <c r="AW181" s="13" t="s">
        <v>33</v>
      </c>
      <c r="AX181" s="13" t="s">
        <v>79</v>
      </c>
      <c r="AY181" s="208" t="s">
        <v>142</v>
      </c>
    </row>
    <row r="182" spans="1:65" s="2" customFormat="1" ht="16.5" customHeight="1">
      <c r="A182" s="34"/>
      <c r="B182" s="35"/>
      <c r="C182" s="178" t="s">
        <v>294</v>
      </c>
      <c r="D182" s="178" t="s">
        <v>144</v>
      </c>
      <c r="E182" s="179" t="s">
        <v>295</v>
      </c>
      <c r="F182" s="180" t="s">
        <v>296</v>
      </c>
      <c r="G182" s="181" t="s">
        <v>147</v>
      </c>
      <c r="H182" s="182">
        <v>18.8</v>
      </c>
      <c r="I182" s="183"/>
      <c r="J182" s="184">
        <f>ROUND(I182*H182,2)</f>
        <v>0</v>
      </c>
      <c r="K182" s="180" t="s">
        <v>148</v>
      </c>
      <c r="L182" s="39"/>
      <c r="M182" s="185" t="s">
        <v>19</v>
      </c>
      <c r="N182" s="186" t="s">
        <v>42</v>
      </c>
      <c r="O182" s="64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149</v>
      </c>
      <c r="AT182" s="189" t="s">
        <v>144</v>
      </c>
      <c r="AU182" s="189" t="s">
        <v>82</v>
      </c>
      <c r="AY182" s="17" t="s">
        <v>142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79</v>
      </c>
      <c r="BK182" s="190">
        <f>ROUND(I182*H182,2)</f>
        <v>0</v>
      </c>
      <c r="BL182" s="17" t="s">
        <v>149</v>
      </c>
      <c r="BM182" s="189" t="s">
        <v>297</v>
      </c>
    </row>
    <row r="183" spans="1:65" s="2" customFormat="1" ht="11.25">
      <c r="A183" s="34"/>
      <c r="B183" s="35"/>
      <c r="C183" s="36"/>
      <c r="D183" s="191" t="s">
        <v>151</v>
      </c>
      <c r="E183" s="36"/>
      <c r="F183" s="192" t="s">
        <v>298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151</v>
      </c>
      <c r="AU183" s="17" t="s">
        <v>82</v>
      </c>
    </row>
    <row r="184" spans="1:65" s="2" customFormat="1" ht="11.25">
      <c r="A184" s="34"/>
      <c r="B184" s="35"/>
      <c r="C184" s="36"/>
      <c r="D184" s="196" t="s">
        <v>153</v>
      </c>
      <c r="E184" s="36"/>
      <c r="F184" s="197" t="s">
        <v>299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153</v>
      </c>
      <c r="AU184" s="17" t="s">
        <v>82</v>
      </c>
    </row>
    <row r="185" spans="1:65" s="13" customFormat="1" ht="11.25">
      <c r="B185" s="198"/>
      <c r="C185" s="199"/>
      <c r="D185" s="191" t="s">
        <v>155</v>
      </c>
      <c r="E185" s="200" t="s">
        <v>19</v>
      </c>
      <c r="F185" s="201" t="s">
        <v>300</v>
      </c>
      <c r="G185" s="199"/>
      <c r="H185" s="202">
        <v>18.8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155</v>
      </c>
      <c r="AU185" s="208" t="s">
        <v>82</v>
      </c>
      <c r="AV185" s="13" t="s">
        <v>82</v>
      </c>
      <c r="AW185" s="13" t="s">
        <v>33</v>
      </c>
      <c r="AX185" s="13" t="s">
        <v>79</v>
      </c>
      <c r="AY185" s="208" t="s">
        <v>142</v>
      </c>
    </row>
    <row r="186" spans="1:65" s="12" customFormat="1" ht="22.9" customHeight="1">
      <c r="B186" s="162"/>
      <c r="C186" s="163"/>
      <c r="D186" s="164" t="s">
        <v>70</v>
      </c>
      <c r="E186" s="176" t="s">
        <v>82</v>
      </c>
      <c r="F186" s="176" t="s">
        <v>301</v>
      </c>
      <c r="G186" s="163"/>
      <c r="H186" s="163"/>
      <c r="I186" s="166"/>
      <c r="J186" s="177">
        <f>BK186</f>
        <v>0</v>
      </c>
      <c r="K186" s="163"/>
      <c r="L186" s="168"/>
      <c r="M186" s="169"/>
      <c r="N186" s="170"/>
      <c r="O186" s="170"/>
      <c r="P186" s="171">
        <f>SUM(P187:P197)</f>
        <v>0</v>
      </c>
      <c r="Q186" s="170"/>
      <c r="R186" s="171">
        <f>SUM(R187:R197)</f>
        <v>5.50982E-2</v>
      </c>
      <c r="S186" s="170"/>
      <c r="T186" s="172">
        <f>SUM(T187:T197)</f>
        <v>0</v>
      </c>
      <c r="AR186" s="173" t="s">
        <v>79</v>
      </c>
      <c r="AT186" s="174" t="s">
        <v>70</v>
      </c>
      <c r="AU186" s="174" t="s">
        <v>79</v>
      </c>
      <c r="AY186" s="173" t="s">
        <v>142</v>
      </c>
      <c r="BK186" s="175">
        <f>SUM(BK187:BK197)</f>
        <v>0</v>
      </c>
    </row>
    <row r="187" spans="1:65" s="2" customFormat="1" ht="16.5" customHeight="1">
      <c r="A187" s="34"/>
      <c r="B187" s="35"/>
      <c r="C187" s="178" t="s">
        <v>7</v>
      </c>
      <c r="D187" s="178" t="s">
        <v>144</v>
      </c>
      <c r="E187" s="179" t="s">
        <v>302</v>
      </c>
      <c r="F187" s="180" t="s">
        <v>303</v>
      </c>
      <c r="G187" s="181" t="s">
        <v>147</v>
      </c>
      <c r="H187" s="182">
        <v>82.5</v>
      </c>
      <c r="I187" s="183"/>
      <c r="J187" s="184">
        <f>ROUND(I187*H187,2)</f>
        <v>0</v>
      </c>
      <c r="K187" s="180" t="s">
        <v>148</v>
      </c>
      <c r="L187" s="39"/>
      <c r="M187" s="185" t="s">
        <v>19</v>
      </c>
      <c r="N187" s="186" t="s">
        <v>42</v>
      </c>
      <c r="O187" s="64"/>
      <c r="P187" s="187">
        <f>O187*H187</f>
        <v>0</v>
      </c>
      <c r="Q187" s="187">
        <v>2.7E-4</v>
      </c>
      <c r="R187" s="187">
        <f>Q187*H187</f>
        <v>2.2275E-2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149</v>
      </c>
      <c r="AT187" s="189" t="s">
        <v>144</v>
      </c>
      <c r="AU187" s="189" t="s">
        <v>82</v>
      </c>
      <c r="AY187" s="17" t="s">
        <v>142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79</v>
      </c>
      <c r="BK187" s="190">
        <f>ROUND(I187*H187,2)</f>
        <v>0</v>
      </c>
      <c r="BL187" s="17" t="s">
        <v>149</v>
      </c>
      <c r="BM187" s="189" t="s">
        <v>304</v>
      </c>
    </row>
    <row r="188" spans="1:65" s="2" customFormat="1" ht="19.5">
      <c r="A188" s="34"/>
      <c r="B188" s="35"/>
      <c r="C188" s="36"/>
      <c r="D188" s="191" t="s">
        <v>151</v>
      </c>
      <c r="E188" s="36"/>
      <c r="F188" s="192" t="s">
        <v>305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151</v>
      </c>
      <c r="AU188" s="17" t="s">
        <v>82</v>
      </c>
    </row>
    <row r="189" spans="1:65" s="2" customFormat="1" ht="11.25">
      <c r="A189" s="34"/>
      <c r="B189" s="35"/>
      <c r="C189" s="36"/>
      <c r="D189" s="196" t="s">
        <v>153</v>
      </c>
      <c r="E189" s="36"/>
      <c r="F189" s="197" t="s">
        <v>306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153</v>
      </c>
      <c r="AU189" s="17" t="s">
        <v>82</v>
      </c>
    </row>
    <row r="190" spans="1:65" s="13" customFormat="1" ht="11.25">
      <c r="B190" s="198"/>
      <c r="C190" s="199"/>
      <c r="D190" s="191" t="s">
        <v>155</v>
      </c>
      <c r="E190" s="200" t="s">
        <v>19</v>
      </c>
      <c r="F190" s="201" t="s">
        <v>307</v>
      </c>
      <c r="G190" s="199"/>
      <c r="H190" s="202">
        <v>82.5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155</v>
      </c>
      <c r="AU190" s="208" t="s">
        <v>82</v>
      </c>
      <c r="AV190" s="13" t="s">
        <v>82</v>
      </c>
      <c r="AW190" s="13" t="s">
        <v>33</v>
      </c>
      <c r="AX190" s="13" t="s">
        <v>79</v>
      </c>
      <c r="AY190" s="208" t="s">
        <v>142</v>
      </c>
    </row>
    <row r="191" spans="1:65" s="2" customFormat="1" ht="16.5" customHeight="1">
      <c r="A191" s="34"/>
      <c r="B191" s="35"/>
      <c r="C191" s="209" t="s">
        <v>308</v>
      </c>
      <c r="D191" s="209" t="s">
        <v>267</v>
      </c>
      <c r="E191" s="210" t="s">
        <v>309</v>
      </c>
      <c r="F191" s="211" t="s">
        <v>310</v>
      </c>
      <c r="G191" s="212" t="s">
        <v>147</v>
      </c>
      <c r="H191" s="213">
        <v>97.721000000000004</v>
      </c>
      <c r="I191" s="214"/>
      <c r="J191" s="215">
        <f>ROUND(I191*H191,2)</f>
        <v>0</v>
      </c>
      <c r="K191" s="211" t="s">
        <v>148</v>
      </c>
      <c r="L191" s="216"/>
      <c r="M191" s="217" t="s">
        <v>19</v>
      </c>
      <c r="N191" s="218" t="s">
        <v>42</v>
      </c>
      <c r="O191" s="64"/>
      <c r="P191" s="187">
        <f>O191*H191</f>
        <v>0</v>
      </c>
      <c r="Q191" s="187">
        <v>2.0000000000000001E-4</v>
      </c>
      <c r="R191" s="187">
        <f>Q191*H191</f>
        <v>1.9544200000000001E-2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204</v>
      </c>
      <c r="AT191" s="189" t="s">
        <v>267</v>
      </c>
      <c r="AU191" s="189" t="s">
        <v>82</v>
      </c>
      <c r="AY191" s="17" t="s">
        <v>142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79</v>
      </c>
      <c r="BK191" s="190">
        <f>ROUND(I191*H191,2)</f>
        <v>0</v>
      </c>
      <c r="BL191" s="17" t="s">
        <v>149</v>
      </c>
      <c r="BM191" s="189" t="s">
        <v>311</v>
      </c>
    </row>
    <row r="192" spans="1:65" s="2" customFormat="1" ht="11.25">
      <c r="A192" s="34"/>
      <c r="B192" s="35"/>
      <c r="C192" s="36"/>
      <c r="D192" s="191" t="s">
        <v>151</v>
      </c>
      <c r="E192" s="36"/>
      <c r="F192" s="192" t="s">
        <v>310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151</v>
      </c>
      <c r="AU192" s="17" t="s">
        <v>82</v>
      </c>
    </row>
    <row r="193" spans="1:65" s="13" customFormat="1" ht="11.25">
      <c r="B193" s="198"/>
      <c r="C193" s="199"/>
      <c r="D193" s="191" t="s">
        <v>155</v>
      </c>
      <c r="E193" s="199"/>
      <c r="F193" s="201" t="s">
        <v>312</v>
      </c>
      <c r="G193" s="199"/>
      <c r="H193" s="202">
        <v>97.721000000000004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155</v>
      </c>
      <c r="AU193" s="208" t="s">
        <v>82</v>
      </c>
      <c r="AV193" s="13" t="s">
        <v>82</v>
      </c>
      <c r="AW193" s="13" t="s">
        <v>4</v>
      </c>
      <c r="AX193" s="13" t="s">
        <v>79</v>
      </c>
      <c r="AY193" s="208" t="s">
        <v>142</v>
      </c>
    </row>
    <row r="194" spans="1:65" s="2" customFormat="1" ht="16.5" customHeight="1">
      <c r="A194" s="34"/>
      <c r="B194" s="35"/>
      <c r="C194" s="178" t="s">
        <v>313</v>
      </c>
      <c r="D194" s="178" t="s">
        <v>144</v>
      </c>
      <c r="E194" s="179" t="s">
        <v>314</v>
      </c>
      <c r="F194" s="180" t="s">
        <v>315</v>
      </c>
      <c r="G194" s="181" t="s">
        <v>160</v>
      </c>
      <c r="H194" s="182">
        <v>27.1</v>
      </c>
      <c r="I194" s="183"/>
      <c r="J194" s="184">
        <f>ROUND(I194*H194,2)</f>
        <v>0</v>
      </c>
      <c r="K194" s="180" t="s">
        <v>148</v>
      </c>
      <c r="L194" s="39"/>
      <c r="M194" s="185" t="s">
        <v>19</v>
      </c>
      <c r="N194" s="186" t="s">
        <v>42</v>
      </c>
      <c r="O194" s="64"/>
      <c r="P194" s="187">
        <f>O194*H194</f>
        <v>0</v>
      </c>
      <c r="Q194" s="187">
        <v>4.8999999999999998E-4</v>
      </c>
      <c r="R194" s="187">
        <f>Q194*H194</f>
        <v>1.3279000000000001E-2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149</v>
      </c>
      <c r="AT194" s="189" t="s">
        <v>144</v>
      </c>
      <c r="AU194" s="189" t="s">
        <v>82</v>
      </c>
      <c r="AY194" s="17" t="s">
        <v>142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79</v>
      </c>
      <c r="BK194" s="190">
        <f>ROUND(I194*H194,2)</f>
        <v>0</v>
      </c>
      <c r="BL194" s="17" t="s">
        <v>149</v>
      </c>
      <c r="BM194" s="189" t="s">
        <v>316</v>
      </c>
    </row>
    <row r="195" spans="1:65" s="2" customFormat="1" ht="11.25">
      <c r="A195" s="34"/>
      <c r="B195" s="35"/>
      <c r="C195" s="36"/>
      <c r="D195" s="191" t="s">
        <v>151</v>
      </c>
      <c r="E195" s="36"/>
      <c r="F195" s="192" t="s">
        <v>317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151</v>
      </c>
      <c r="AU195" s="17" t="s">
        <v>82</v>
      </c>
    </row>
    <row r="196" spans="1:65" s="2" customFormat="1" ht="11.25">
      <c r="A196" s="34"/>
      <c r="B196" s="35"/>
      <c r="C196" s="36"/>
      <c r="D196" s="196" t="s">
        <v>153</v>
      </c>
      <c r="E196" s="36"/>
      <c r="F196" s="197" t="s">
        <v>318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153</v>
      </c>
      <c r="AU196" s="17" t="s">
        <v>82</v>
      </c>
    </row>
    <row r="197" spans="1:65" s="13" customFormat="1" ht="11.25">
      <c r="B197" s="198"/>
      <c r="C197" s="199"/>
      <c r="D197" s="191" t="s">
        <v>155</v>
      </c>
      <c r="E197" s="200" t="s">
        <v>19</v>
      </c>
      <c r="F197" s="201" t="s">
        <v>319</v>
      </c>
      <c r="G197" s="199"/>
      <c r="H197" s="202">
        <v>27.1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155</v>
      </c>
      <c r="AU197" s="208" t="s">
        <v>82</v>
      </c>
      <c r="AV197" s="13" t="s">
        <v>82</v>
      </c>
      <c r="AW197" s="13" t="s">
        <v>33</v>
      </c>
      <c r="AX197" s="13" t="s">
        <v>79</v>
      </c>
      <c r="AY197" s="208" t="s">
        <v>142</v>
      </c>
    </row>
    <row r="198" spans="1:65" s="12" customFormat="1" ht="22.9" customHeight="1">
      <c r="B198" s="162"/>
      <c r="C198" s="163"/>
      <c r="D198" s="164" t="s">
        <v>70</v>
      </c>
      <c r="E198" s="176" t="s">
        <v>149</v>
      </c>
      <c r="F198" s="176" t="s">
        <v>320</v>
      </c>
      <c r="G198" s="163"/>
      <c r="H198" s="163"/>
      <c r="I198" s="166"/>
      <c r="J198" s="177">
        <f>BK198</f>
        <v>0</v>
      </c>
      <c r="K198" s="163"/>
      <c r="L198" s="168"/>
      <c r="M198" s="169"/>
      <c r="N198" s="170"/>
      <c r="O198" s="170"/>
      <c r="P198" s="171">
        <f>SUM(P199:P212)</f>
        <v>0</v>
      </c>
      <c r="Q198" s="170"/>
      <c r="R198" s="171">
        <f>SUM(R199:R212)</f>
        <v>8.0197862000000004</v>
      </c>
      <c r="S198" s="170"/>
      <c r="T198" s="172">
        <f>SUM(T199:T212)</f>
        <v>0</v>
      </c>
      <c r="AR198" s="173" t="s">
        <v>79</v>
      </c>
      <c r="AT198" s="174" t="s">
        <v>70</v>
      </c>
      <c r="AU198" s="174" t="s">
        <v>79</v>
      </c>
      <c r="AY198" s="173" t="s">
        <v>142</v>
      </c>
      <c r="BK198" s="175">
        <f>SUM(BK199:BK212)</f>
        <v>0</v>
      </c>
    </row>
    <row r="199" spans="1:65" s="2" customFormat="1" ht="16.5" customHeight="1">
      <c r="A199" s="34"/>
      <c r="B199" s="35"/>
      <c r="C199" s="178" t="s">
        <v>321</v>
      </c>
      <c r="D199" s="178" t="s">
        <v>144</v>
      </c>
      <c r="E199" s="179" t="s">
        <v>322</v>
      </c>
      <c r="F199" s="180" t="s">
        <v>323</v>
      </c>
      <c r="G199" s="181" t="s">
        <v>181</v>
      </c>
      <c r="H199" s="182">
        <v>4.0599999999999996</v>
      </c>
      <c r="I199" s="183"/>
      <c r="J199" s="184">
        <f>ROUND(I199*H199,2)</f>
        <v>0</v>
      </c>
      <c r="K199" s="180" t="s">
        <v>148</v>
      </c>
      <c r="L199" s="39"/>
      <c r="M199" s="185" t="s">
        <v>19</v>
      </c>
      <c r="N199" s="186" t="s">
        <v>42</v>
      </c>
      <c r="O199" s="64"/>
      <c r="P199" s="187">
        <f>O199*H199</f>
        <v>0</v>
      </c>
      <c r="Q199" s="187">
        <v>1.8907700000000001</v>
      </c>
      <c r="R199" s="187">
        <f>Q199*H199</f>
        <v>7.6765261999999996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149</v>
      </c>
      <c r="AT199" s="189" t="s">
        <v>144</v>
      </c>
      <c r="AU199" s="189" t="s">
        <v>82</v>
      </c>
      <c r="AY199" s="17" t="s">
        <v>142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79</v>
      </c>
      <c r="BK199" s="190">
        <f>ROUND(I199*H199,2)</f>
        <v>0</v>
      </c>
      <c r="BL199" s="17" t="s">
        <v>149</v>
      </c>
      <c r="BM199" s="189" t="s">
        <v>324</v>
      </c>
    </row>
    <row r="200" spans="1:65" s="2" customFormat="1" ht="11.25">
      <c r="A200" s="34"/>
      <c r="B200" s="35"/>
      <c r="C200" s="36"/>
      <c r="D200" s="191" t="s">
        <v>151</v>
      </c>
      <c r="E200" s="36"/>
      <c r="F200" s="192" t="s">
        <v>325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151</v>
      </c>
      <c r="AU200" s="17" t="s">
        <v>82</v>
      </c>
    </row>
    <row r="201" spans="1:65" s="2" customFormat="1" ht="11.25">
      <c r="A201" s="34"/>
      <c r="B201" s="35"/>
      <c r="C201" s="36"/>
      <c r="D201" s="196" t="s">
        <v>153</v>
      </c>
      <c r="E201" s="36"/>
      <c r="F201" s="197" t="s">
        <v>326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153</v>
      </c>
      <c r="AU201" s="17" t="s">
        <v>82</v>
      </c>
    </row>
    <row r="202" spans="1:65" s="13" customFormat="1" ht="11.25">
      <c r="B202" s="198"/>
      <c r="C202" s="199"/>
      <c r="D202" s="191" t="s">
        <v>155</v>
      </c>
      <c r="E202" s="200" t="s">
        <v>19</v>
      </c>
      <c r="F202" s="201" t="s">
        <v>327</v>
      </c>
      <c r="G202" s="199"/>
      <c r="H202" s="202">
        <v>0.44700000000000001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155</v>
      </c>
      <c r="AU202" s="208" t="s">
        <v>82</v>
      </c>
      <c r="AV202" s="13" t="s">
        <v>82</v>
      </c>
      <c r="AW202" s="13" t="s">
        <v>33</v>
      </c>
      <c r="AX202" s="13" t="s">
        <v>71</v>
      </c>
      <c r="AY202" s="208" t="s">
        <v>142</v>
      </c>
    </row>
    <row r="203" spans="1:65" s="13" customFormat="1" ht="11.25">
      <c r="B203" s="198"/>
      <c r="C203" s="199"/>
      <c r="D203" s="191" t="s">
        <v>155</v>
      </c>
      <c r="E203" s="200" t="s">
        <v>19</v>
      </c>
      <c r="F203" s="201" t="s">
        <v>328</v>
      </c>
      <c r="G203" s="199"/>
      <c r="H203" s="202">
        <v>6.5000000000000002E-2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155</v>
      </c>
      <c r="AU203" s="208" t="s">
        <v>82</v>
      </c>
      <c r="AV203" s="13" t="s">
        <v>82</v>
      </c>
      <c r="AW203" s="13" t="s">
        <v>33</v>
      </c>
      <c r="AX203" s="13" t="s">
        <v>71</v>
      </c>
      <c r="AY203" s="208" t="s">
        <v>142</v>
      </c>
    </row>
    <row r="204" spans="1:65" s="13" customFormat="1" ht="11.25">
      <c r="B204" s="198"/>
      <c r="C204" s="199"/>
      <c r="D204" s="191" t="s">
        <v>155</v>
      </c>
      <c r="E204" s="200" t="s">
        <v>19</v>
      </c>
      <c r="F204" s="201" t="s">
        <v>329</v>
      </c>
      <c r="G204" s="199"/>
      <c r="H204" s="202">
        <v>2.5129999999999999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155</v>
      </c>
      <c r="AU204" s="208" t="s">
        <v>82</v>
      </c>
      <c r="AV204" s="13" t="s">
        <v>82</v>
      </c>
      <c r="AW204" s="13" t="s">
        <v>33</v>
      </c>
      <c r="AX204" s="13" t="s">
        <v>71</v>
      </c>
      <c r="AY204" s="208" t="s">
        <v>142</v>
      </c>
    </row>
    <row r="205" spans="1:65" s="13" customFormat="1" ht="11.25">
      <c r="B205" s="198"/>
      <c r="C205" s="199"/>
      <c r="D205" s="191" t="s">
        <v>155</v>
      </c>
      <c r="E205" s="200" t="s">
        <v>19</v>
      </c>
      <c r="F205" s="201" t="s">
        <v>330</v>
      </c>
      <c r="G205" s="199"/>
      <c r="H205" s="202">
        <v>0.56999999999999995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155</v>
      </c>
      <c r="AU205" s="208" t="s">
        <v>82</v>
      </c>
      <c r="AV205" s="13" t="s">
        <v>82</v>
      </c>
      <c r="AW205" s="13" t="s">
        <v>33</v>
      </c>
      <c r="AX205" s="13" t="s">
        <v>71</v>
      </c>
      <c r="AY205" s="208" t="s">
        <v>142</v>
      </c>
    </row>
    <row r="206" spans="1:65" s="13" customFormat="1" ht="11.25">
      <c r="B206" s="198"/>
      <c r="C206" s="199"/>
      <c r="D206" s="191" t="s">
        <v>155</v>
      </c>
      <c r="E206" s="200" t="s">
        <v>19</v>
      </c>
      <c r="F206" s="201" t="s">
        <v>331</v>
      </c>
      <c r="G206" s="199"/>
      <c r="H206" s="202">
        <v>0.46500000000000002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155</v>
      </c>
      <c r="AU206" s="208" t="s">
        <v>82</v>
      </c>
      <c r="AV206" s="13" t="s">
        <v>82</v>
      </c>
      <c r="AW206" s="13" t="s">
        <v>33</v>
      </c>
      <c r="AX206" s="13" t="s">
        <v>71</v>
      </c>
      <c r="AY206" s="208" t="s">
        <v>142</v>
      </c>
    </row>
    <row r="207" spans="1:65" s="2" customFormat="1" ht="16.5" customHeight="1">
      <c r="A207" s="34"/>
      <c r="B207" s="35"/>
      <c r="C207" s="178" t="s">
        <v>332</v>
      </c>
      <c r="D207" s="178" t="s">
        <v>144</v>
      </c>
      <c r="E207" s="179" t="s">
        <v>333</v>
      </c>
      <c r="F207" s="180" t="s">
        <v>334</v>
      </c>
      <c r="G207" s="181" t="s">
        <v>335</v>
      </c>
      <c r="H207" s="182">
        <v>3</v>
      </c>
      <c r="I207" s="183"/>
      <c r="J207" s="184">
        <f>ROUND(I207*H207,2)</f>
        <v>0</v>
      </c>
      <c r="K207" s="180" t="s">
        <v>148</v>
      </c>
      <c r="L207" s="39"/>
      <c r="M207" s="185" t="s">
        <v>19</v>
      </c>
      <c r="N207" s="186" t="s">
        <v>42</v>
      </c>
      <c r="O207" s="64"/>
      <c r="P207" s="187">
        <f>O207*H207</f>
        <v>0</v>
      </c>
      <c r="Q207" s="187">
        <v>8.7419999999999998E-2</v>
      </c>
      <c r="R207" s="187">
        <f>Q207*H207</f>
        <v>0.26225999999999999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149</v>
      </c>
      <c r="AT207" s="189" t="s">
        <v>144</v>
      </c>
      <c r="AU207" s="189" t="s">
        <v>82</v>
      </c>
      <c r="AY207" s="17" t="s">
        <v>142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79</v>
      </c>
      <c r="BK207" s="190">
        <f>ROUND(I207*H207,2)</f>
        <v>0</v>
      </c>
      <c r="BL207" s="17" t="s">
        <v>149</v>
      </c>
      <c r="BM207" s="189" t="s">
        <v>336</v>
      </c>
    </row>
    <row r="208" spans="1:65" s="2" customFormat="1" ht="11.25">
      <c r="A208" s="34"/>
      <c r="B208" s="35"/>
      <c r="C208" s="36"/>
      <c r="D208" s="191" t="s">
        <v>151</v>
      </c>
      <c r="E208" s="36"/>
      <c r="F208" s="192" t="s">
        <v>337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151</v>
      </c>
      <c r="AU208" s="17" t="s">
        <v>82</v>
      </c>
    </row>
    <row r="209" spans="1:65" s="2" customFormat="1" ht="11.25">
      <c r="A209" s="34"/>
      <c r="B209" s="35"/>
      <c r="C209" s="36"/>
      <c r="D209" s="196" t="s">
        <v>153</v>
      </c>
      <c r="E209" s="36"/>
      <c r="F209" s="197" t="s">
        <v>338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153</v>
      </c>
      <c r="AU209" s="17" t="s">
        <v>82</v>
      </c>
    </row>
    <row r="210" spans="1:65" s="13" customFormat="1" ht="11.25">
      <c r="B210" s="198"/>
      <c r="C210" s="199"/>
      <c r="D210" s="191" t="s">
        <v>155</v>
      </c>
      <c r="E210" s="200" t="s">
        <v>19</v>
      </c>
      <c r="F210" s="201" t="s">
        <v>339</v>
      </c>
      <c r="G210" s="199"/>
      <c r="H210" s="202">
        <v>3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155</v>
      </c>
      <c r="AU210" s="208" t="s">
        <v>82</v>
      </c>
      <c r="AV210" s="13" t="s">
        <v>82</v>
      </c>
      <c r="AW210" s="13" t="s">
        <v>33</v>
      </c>
      <c r="AX210" s="13" t="s">
        <v>79</v>
      </c>
      <c r="AY210" s="208" t="s">
        <v>142</v>
      </c>
    </row>
    <row r="211" spans="1:65" s="2" customFormat="1" ht="16.5" customHeight="1">
      <c r="A211" s="34"/>
      <c r="B211" s="35"/>
      <c r="C211" s="209" t="s">
        <v>340</v>
      </c>
      <c r="D211" s="209" t="s">
        <v>267</v>
      </c>
      <c r="E211" s="210" t="s">
        <v>341</v>
      </c>
      <c r="F211" s="211" t="s">
        <v>342</v>
      </c>
      <c r="G211" s="212" t="s">
        <v>335</v>
      </c>
      <c r="H211" s="213">
        <v>3</v>
      </c>
      <c r="I211" s="214"/>
      <c r="J211" s="215">
        <f>ROUND(I211*H211,2)</f>
        <v>0</v>
      </c>
      <c r="K211" s="211" t="s">
        <v>148</v>
      </c>
      <c r="L211" s="216"/>
      <c r="M211" s="217" t="s">
        <v>19</v>
      </c>
      <c r="N211" s="218" t="s">
        <v>42</v>
      </c>
      <c r="O211" s="64"/>
      <c r="P211" s="187">
        <f>O211*H211</f>
        <v>0</v>
      </c>
      <c r="Q211" s="187">
        <v>2.7E-2</v>
      </c>
      <c r="R211" s="187">
        <f>Q211*H211</f>
        <v>8.1000000000000003E-2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204</v>
      </c>
      <c r="AT211" s="189" t="s">
        <v>267</v>
      </c>
      <c r="AU211" s="189" t="s">
        <v>82</v>
      </c>
      <c r="AY211" s="17" t="s">
        <v>142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79</v>
      </c>
      <c r="BK211" s="190">
        <f>ROUND(I211*H211,2)</f>
        <v>0</v>
      </c>
      <c r="BL211" s="17" t="s">
        <v>149</v>
      </c>
      <c r="BM211" s="189" t="s">
        <v>343</v>
      </c>
    </row>
    <row r="212" spans="1:65" s="2" customFormat="1" ht="11.25">
      <c r="A212" s="34"/>
      <c r="B212" s="35"/>
      <c r="C212" s="36"/>
      <c r="D212" s="191" t="s">
        <v>151</v>
      </c>
      <c r="E212" s="36"/>
      <c r="F212" s="192" t="s">
        <v>342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151</v>
      </c>
      <c r="AU212" s="17" t="s">
        <v>82</v>
      </c>
    </row>
    <row r="213" spans="1:65" s="12" customFormat="1" ht="22.9" customHeight="1">
      <c r="B213" s="162"/>
      <c r="C213" s="163"/>
      <c r="D213" s="164" t="s">
        <v>70</v>
      </c>
      <c r="E213" s="176" t="s">
        <v>178</v>
      </c>
      <c r="F213" s="176" t="s">
        <v>344</v>
      </c>
      <c r="G213" s="163"/>
      <c r="H213" s="163"/>
      <c r="I213" s="166"/>
      <c r="J213" s="177">
        <f>BK213</f>
        <v>0</v>
      </c>
      <c r="K213" s="163"/>
      <c r="L213" s="168"/>
      <c r="M213" s="169"/>
      <c r="N213" s="170"/>
      <c r="O213" s="170"/>
      <c r="P213" s="171">
        <f>SUM(P214:P232)</f>
        <v>0</v>
      </c>
      <c r="Q213" s="170"/>
      <c r="R213" s="171">
        <f>SUM(R214:R232)</f>
        <v>53.275554</v>
      </c>
      <c r="S213" s="170"/>
      <c r="T213" s="172">
        <f>SUM(T214:T232)</f>
        <v>0</v>
      </c>
      <c r="AR213" s="173" t="s">
        <v>79</v>
      </c>
      <c r="AT213" s="174" t="s">
        <v>70</v>
      </c>
      <c r="AU213" s="174" t="s">
        <v>79</v>
      </c>
      <c r="AY213" s="173" t="s">
        <v>142</v>
      </c>
      <c r="BK213" s="175">
        <f>SUM(BK214:BK232)</f>
        <v>0</v>
      </c>
    </row>
    <row r="214" spans="1:65" s="2" customFormat="1" ht="16.5" customHeight="1">
      <c r="A214" s="34"/>
      <c r="B214" s="35"/>
      <c r="C214" s="178" t="s">
        <v>345</v>
      </c>
      <c r="D214" s="178" t="s">
        <v>144</v>
      </c>
      <c r="E214" s="179" t="s">
        <v>346</v>
      </c>
      <c r="F214" s="180" t="s">
        <v>347</v>
      </c>
      <c r="G214" s="181" t="s">
        <v>147</v>
      </c>
      <c r="H214" s="182">
        <v>89.5</v>
      </c>
      <c r="I214" s="183"/>
      <c r="J214" s="184">
        <f>ROUND(I214*H214,2)</f>
        <v>0</v>
      </c>
      <c r="K214" s="180" t="s">
        <v>148</v>
      </c>
      <c r="L214" s="39"/>
      <c r="M214" s="185" t="s">
        <v>19</v>
      </c>
      <c r="N214" s="186" t="s">
        <v>42</v>
      </c>
      <c r="O214" s="64"/>
      <c r="P214" s="187">
        <f>O214*H214</f>
        <v>0</v>
      </c>
      <c r="Q214" s="187">
        <v>0.46</v>
      </c>
      <c r="R214" s="187">
        <f>Q214*H214</f>
        <v>41.17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149</v>
      </c>
      <c r="AT214" s="189" t="s">
        <v>144</v>
      </c>
      <c r="AU214" s="189" t="s">
        <v>82</v>
      </c>
      <c r="AY214" s="17" t="s">
        <v>142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149</v>
      </c>
      <c r="BM214" s="189" t="s">
        <v>348</v>
      </c>
    </row>
    <row r="215" spans="1:65" s="2" customFormat="1" ht="11.25">
      <c r="A215" s="34"/>
      <c r="B215" s="35"/>
      <c r="C215" s="36"/>
      <c r="D215" s="191" t="s">
        <v>151</v>
      </c>
      <c r="E215" s="36"/>
      <c r="F215" s="192" t="s">
        <v>349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151</v>
      </c>
      <c r="AU215" s="17" t="s">
        <v>82</v>
      </c>
    </row>
    <row r="216" spans="1:65" s="2" customFormat="1" ht="11.25">
      <c r="A216" s="34"/>
      <c r="B216" s="35"/>
      <c r="C216" s="36"/>
      <c r="D216" s="196" t="s">
        <v>153</v>
      </c>
      <c r="E216" s="36"/>
      <c r="F216" s="197" t="s">
        <v>350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153</v>
      </c>
      <c r="AU216" s="17" t="s">
        <v>82</v>
      </c>
    </row>
    <row r="217" spans="1:65" s="2" customFormat="1" ht="19.5">
      <c r="A217" s="34"/>
      <c r="B217" s="35"/>
      <c r="C217" s="36"/>
      <c r="D217" s="191" t="s">
        <v>351</v>
      </c>
      <c r="E217" s="36"/>
      <c r="F217" s="219" t="s">
        <v>352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351</v>
      </c>
      <c r="AU217" s="17" t="s">
        <v>82</v>
      </c>
    </row>
    <row r="218" spans="1:65" s="13" customFormat="1" ht="11.25">
      <c r="B218" s="198"/>
      <c r="C218" s="199"/>
      <c r="D218" s="191" t="s">
        <v>155</v>
      </c>
      <c r="E218" s="200" t="s">
        <v>19</v>
      </c>
      <c r="F218" s="201" t="s">
        <v>300</v>
      </c>
      <c r="G218" s="199"/>
      <c r="H218" s="202">
        <v>18.8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155</v>
      </c>
      <c r="AU218" s="208" t="s">
        <v>82</v>
      </c>
      <c r="AV218" s="13" t="s">
        <v>82</v>
      </c>
      <c r="AW218" s="13" t="s">
        <v>33</v>
      </c>
      <c r="AX218" s="13" t="s">
        <v>71</v>
      </c>
      <c r="AY218" s="208" t="s">
        <v>142</v>
      </c>
    </row>
    <row r="219" spans="1:65" s="13" customFormat="1" ht="11.25">
      <c r="B219" s="198"/>
      <c r="C219" s="199"/>
      <c r="D219" s="191" t="s">
        <v>155</v>
      </c>
      <c r="E219" s="200" t="s">
        <v>19</v>
      </c>
      <c r="F219" s="201" t="s">
        <v>353</v>
      </c>
      <c r="G219" s="199"/>
      <c r="H219" s="202">
        <v>31.2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155</v>
      </c>
      <c r="AU219" s="208" t="s">
        <v>82</v>
      </c>
      <c r="AV219" s="13" t="s">
        <v>82</v>
      </c>
      <c r="AW219" s="13" t="s">
        <v>33</v>
      </c>
      <c r="AX219" s="13" t="s">
        <v>71</v>
      </c>
      <c r="AY219" s="208" t="s">
        <v>142</v>
      </c>
    </row>
    <row r="220" spans="1:65" s="13" customFormat="1" ht="11.25">
      <c r="B220" s="198"/>
      <c r="C220" s="199"/>
      <c r="D220" s="191" t="s">
        <v>155</v>
      </c>
      <c r="E220" s="200" t="s">
        <v>19</v>
      </c>
      <c r="F220" s="201" t="s">
        <v>354</v>
      </c>
      <c r="G220" s="199"/>
      <c r="H220" s="202">
        <v>39.5</v>
      </c>
      <c r="I220" s="203"/>
      <c r="J220" s="199"/>
      <c r="K220" s="199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155</v>
      </c>
      <c r="AU220" s="208" t="s">
        <v>82</v>
      </c>
      <c r="AV220" s="13" t="s">
        <v>82</v>
      </c>
      <c r="AW220" s="13" t="s">
        <v>33</v>
      </c>
      <c r="AX220" s="13" t="s">
        <v>71</v>
      </c>
      <c r="AY220" s="208" t="s">
        <v>142</v>
      </c>
    </row>
    <row r="221" spans="1:65" s="2" customFormat="1" ht="16.5" customHeight="1">
      <c r="A221" s="34"/>
      <c r="B221" s="35"/>
      <c r="C221" s="178" t="s">
        <v>355</v>
      </c>
      <c r="D221" s="178" t="s">
        <v>144</v>
      </c>
      <c r="E221" s="179" t="s">
        <v>356</v>
      </c>
      <c r="F221" s="180" t="s">
        <v>357</v>
      </c>
      <c r="G221" s="181" t="s">
        <v>147</v>
      </c>
      <c r="H221" s="182">
        <v>18.8</v>
      </c>
      <c r="I221" s="183"/>
      <c r="J221" s="184">
        <f>ROUND(I221*H221,2)</f>
        <v>0</v>
      </c>
      <c r="K221" s="180" t="s">
        <v>148</v>
      </c>
      <c r="L221" s="39"/>
      <c r="M221" s="185" t="s">
        <v>19</v>
      </c>
      <c r="N221" s="186" t="s">
        <v>42</v>
      </c>
      <c r="O221" s="64"/>
      <c r="P221" s="187">
        <f>O221*H221</f>
        <v>0</v>
      </c>
      <c r="Q221" s="187">
        <v>8.9219999999999994E-2</v>
      </c>
      <c r="R221" s="187">
        <f>Q221*H221</f>
        <v>1.6773359999999999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149</v>
      </c>
      <c r="AT221" s="189" t="s">
        <v>144</v>
      </c>
      <c r="AU221" s="189" t="s">
        <v>82</v>
      </c>
      <c r="AY221" s="17" t="s">
        <v>142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79</v>
      </c>
      <c r="BK221" s="190">
        <f>ROUND(I221*H221,2)</f>
        <v>0</v>
      </c>
      <c r="BL221" s="17" t="s">
        <v>149</v>
      </c>
      <c r="BM221" s="189" t="s">
        <v>358</v>
      </c>
    </row>
    <row r="222" spans="1:65" s="2" customFormat="1" ht="29.25">
      <c r="A222" s="34"/>
      <c r="B222" s="35"/>
      <c r="C222" s="36"/>
      <c r="D222" s="191" t="s">
        <v>151</v>
      </c>
      <c r="E222" s="36"/>
      <c r="F222" s="192" t="s">
        <v>359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151</v>
      </c>
      <c r="AU222" s="17" t="s">
        <v>82</v>
      </c>
    </row>
    <row r="223" spans="1:65" s="2" customFormat="1" ht="11.25">
      <c r="A223" s="34"/>
      <c r="B223" s="35"/>
      <c r="C223" s="36"/>
      <c r="D223" s="196" t="s">
        <v>153</v>
      </c>
      <c r="E223" s="36"/>
      <c r="F223" s="197" t="s">
        <v>360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153</v>
      </c>
      <c r="AU223" s="17" t="s">
        <v>82</v>
      </c>
    </row>
    <row r="224" spans="1:65" s="13" customFormat="1" ht="11.25">
      <c r="B224" s="198"/>
      <c r="C224" s="199"/>
      <c r="D224" s="191" t="s">
        <v>155</v>
      </c>
      <c r="E224" s="200" t="s">
        <v>19</v>
      </c>
      <c r="F224" s="201" t="s">
        <v>300</v>
      </c>
      <c r="G224" s="199"/>
      <c r="H224" s="202">
        <v>18.8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155</v>
      </c>
      <c r="AU224" s="208" t="s">
        <v>82</v>
      </c>
      <c r="AV224" s="13" t="s">
        <v>82</v>
      </c>
      <c r="AW224" s="13" t="s">
        <v>33</v>
      </c>
      <c r="AX224" s="13" t="s">
        <v>79</v>
      </c>
      <c r="AY224" s="208" t="s">
        <v>142</v>
      </c>
    </row>
    <row r="225" spans="1:65" s="2" customFormat="1" ht="16.5" customHeight="1">
      <c r="A225" s="34"/>
      <c r="B225" s="35"/>
      <c r="C225" s="209" t="s">
        <v>361</v>
      </c>
      <c r="D225" s="209" t="s">
        <v>267</v>
      </c>
      <c r="E225" s="210" t="s">
        <v>362</v>
      </c>
      <c r="F225" s="211" t="s">
        <v>363</v>
      </c>
      <c r="G225" s="212" t="s">
        <v>147</v>
      </c>
      <c r="H225" s="213">
        <v>19.364000000000001</v>
      </c>
      <c r="I225" s="214"/>
      <c r="J225" s="215">
        <f>ROUND(I225*H225,2)</f>
        <v>0</v>
      </c>
      <c r="K225" s="211" t="s">
        <v>148</v>
      </c>
      <c r="L225" s="216"/>
      <c r="M225" s="217" t="s">
        <v>19</v>
      </c>
      <c r="N225" s="218" t="s">
        <v>42</v>
      </c>
      <c r="O225" s="64"/>
      <c r="P225" s="187">
        <f>O225*H225</f>
        <v>0</v>
      </c>
      <c r="Q225" s="187">
        <v>0.13100000000000001</v>
      </c>
      <c r="R225" s="187">
        <f>Q225*H225</f>
        <v>2.5366840000000002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267</v>
      </c>
      <c r="AU225" s="189" t="s">
        <v>82</v>
      </c>
      <c r="AY225" s="17" t="s">
        <v>142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79</v>
      </c>
      <c r="BK225" s="190">
        <f>ROUND(I225*H225,2)</f>
        <v>0</v>
      </c>
      <c r="BL225" s="17" t="s">
        <v>149</v>
      </c>
      <c r="BM225" s="189" t="s">
        <v>364</v>
      </c>
    </row>
    <row r="226" spans="1:65" s="2" customFormat="1" ht="11.25">
      <c r="A226" s="34"/>
      <c r="B226" s="35"/>
      <c r="C226" s="36"/>
      <c r="D226" s="191" t="s">
        <v>151</v>
      </c>
      <c r="E226" s="36"/>
      <c r="F226" s="192" t="s">
        <v>363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151</v>
      </c>
      <c r="AU226" s="17" t="s">
        <v>82</v>
      </c>
    </row>
    <row r="227" spans="1:65" s="13" customFormat="1" ht="11.25">
      <c r="B227" s="198"/>
      <c r="C227" s="199"/>
      <c r="D227" s="191" t="s">
        <v>155</v>
      </c>
      <c r="E227" s="199"/>
      <c r="F227" s="201" t="s">
        <v>365</v>
      </c>
      <c r="G227" s="199"/>
      <c r="H227" s="202">
        <v>19.364000000000001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155</v>
      </c>
      <c r="AU227" s="208" t="s">
        <v>82</v>
      </c>
      <c r="AV227" s="13" t="s">
        <v>82</v>
      </c>
      <c r="AW227" s="13" t="s">
        <v>4</v>
      </c>
      <c r="AX227" s="13" t="s">
        <v>79</v>
      </c>
      <c r="AY227" s="208" t="s">
        <v>142</v>
      </c>
    </row>
    <row r="228" spans="1:65" s="2" customFormat="1" ht="16.5" customHeight="1">
      <c r="A228" s="34"/>
      <c r="B228" s="35"/>
      <c r="C228" s="178" t="s">
        <v>366</v>
      </c>
      <c r="D228" s="178" t="s">
        <v>144</v>
      </c>
      <c r="E228" s="179" t="s">
        <v>367</v>
      </c>
      <c r="F228" s="180" t="s">
        <v>368</v>
      </c>
      <c r="G228" s="181" t="s">
        <v>147</v>
      </c>
      <c r="H228" s="182">
        <v>70.7</v>
      </c>
      <c r="I228" s="183"/>
      <c r="J228" s="184">
        <f>ROUND(I228*H228,2)</f>
        <v>0</v>
      </c>
      <c r="K228" s="180" t="s">
        <v>148</v>
      </c>
      <c r="L228" s="39"/>
      <c r="M228" s="185" t="s">
        <v>19</v>
      </c>
      <c r="N228" s="186" t="s">
        <v>42</v>
      </c>
      <c r="O228" s="64"/>
      <c r="P228" s="187">
        <f>O228*H228</f>
        <v>0</v>
      </c>
      <c r="Q228" s="187">
        <v>0.11162</v>
      </c>
      <c r="R228" s="187">
        <f>Q228*H228</f>
        <v>7.891534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149</v>
      </c>
      <c r="AT228" s="189" t="s">
        <v>144</v>
      </c>
      <c r="AU228" s="189" t="s">
        <v>82</v>
      </c>
      <c r="AY228" s="17" t="s">
        <v>142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79</v>
      </c>
      <c r="BK228" s="190">
        <f>ROUND(I228*H228,2)</f>
        <v>0</v>
      </c>
      <c r="BL228" s="17" t="s">
        <v>149</v>
      </c>
      <c r="BM228" s="189" t="s">
        <v>369</v>
      </c>
    </row>
    <row r="229" spans="1:65" s="2" customFormat="1" ht="29.25">
      <c r="A229" s="34"/>
      <c r="B229" s="35"/>
      <c r="C229" s="36"/>
      <c r="D229" s="191" t="s">
        <v>151</v>
      </c>
      <c r="E229" s="36"/>
      <c r="F229" s="192" t="s">
        <v>370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151</v>
      </c>
      <c r="AU229" s="17" t="s">
        <v>82</v>
      </c>
    </row>
    <row r="230" spans="1:65" s="2" customFormat="1" ht="11.25">
      <c r="A230" s="34"/>
      <c r="B230" s="35"/>
      <c r="C230" s="36"/>
      <c r="D230" s="196" t="s">
        <v>153</v>
      </c>
      <c r="E230" s="36"/>
      <c r="F230" s="197" t="s">
        <v>371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153</v>
      </c>
      <c r="AU230" s="17" t="s">
        <v>82</v>
      </c>
    </row>
    <row r="231" spans="1:65" s="13" customFormat="1" ht="11.25">
      <c r="B231" s="198"/>
      <c r="C231" s="199"/>
      <c r="D231" s="191" t="s">
        <v>155</v>
      </c>
      <c r="E231" s="200" t="s">
        <v>19</v>
      </c>
      <c r="F231" s="201" t="s">
        <v>353</v>
      </c>
      <c r="G231" s="199"/>
      <c r="H231" s="202">
        <v>31.2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155</v>
      </c>
      <c r="AU231" s="208" t="s">
        <v>82</v>
      </c>
      <c r="AV231" s="13" t="s">
        <v>82</v>
      </c>
      <c r="AW231" s="13" t="s">
        <v>33</v>
      </c>
      <c r="AX231" s="13" t="s">
        <v>71</v>
      </c>
      <c r="AY231" s="208" t="s">
        <v>142</v>
      </c>
    </row>
    <row r="232" spans="1:65" s="13" customFormat="1" ht="11.25">
      <c r="B232" s="198"/>
      <c r="C232" s="199"/>
      <c r="D232" s="191" t="s">
        <v>155</v>
      </c>
      <c r="E232" s="200" t="s">
        <v>19</v>
      </c>
      <c r="F232" s="201" t="s">
        <v>354</v>
      </c>
      <c r="G232" s="199"/>
      <c r="H232" s="202">
        <v>39.5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155</v>
      </c>
      <c r="AU232" s="208" t="s">
        <v>82</v>
      </c>
      <c r="AV232" s="13" t="s">
        <v>82</v>
      </c>
      <c r="AW232" s="13" t="s">
        <v>33</v>
      </c>
      <c r="AX232" s="13" t="s">
        <v>71</v>
      </c>
      <c r="AY232" s="208" t="s">
        <v>142</v>
      </c>
    </row>
    <row r="233" spans="1:65" s="12" customFormat="1" ht="22.9" customHeight="1">
      <c r="B233" s="162"/>
      <c r="C233" s="163"/>
      <c r="D233" s="164" t="s">
        <v>70</v>
      </c>
      <c r="E233" s="176" t="s">
        <v>204</v>
      </c>
      <c r="F233" s="176" t="s">
        <v>372</v>
      </c>
      <c r="G233" s="163"/>
      <c r="H233" s="163"/>
      <c r="I233" s="166"/>
      <c r="J233" s="177">
        <f>BK233</f>
        <v>0</v>
      </c>
      <c r="K233" s="163"/>
      <c r="L233" s="168"/>
      <c r="M233" s="169"/>
      <c r="N233" s="170"/>
      <c r="O233" s="170"/>
      <c r="P233" s="171">
        <f>SUM(P234:P424)</f>
        <v>0</v>
      </c>
      <c r="Q233" s="170"/>
      <c r="R233" s="171">
        <f>SUM(R234:R424)</f>
        <v>8.132238769999999</v>
      </c>
      <c r="S233" s="170"/>
      <c r="T233" s="172">
        <f>SUM(T234:T424)</f>
        <v>14.285</v>
      </c>
      <c r="AR233" s="173" t="s">
        <v>79</v>
      </c>
      <c r="AT233" s="174" t="s">
        <v>70</v>
      </c>
      <c r="AU233" s="174" t="s">
        <v>79</v>
      </c>
      <c r="AY233" s="173" t="s">
        <v>142</v>
      </c>
      <c r="BK233" s="175">
        <f>SUM(BK234:BK424)</f>
        <v>0</v>
      </c>
    </row>
    <row r="234" spans="1:65" s="2" customFormat="1" ht="16.5" customHeight="1">
      <c r="A234" s="34"/>
      <c r="B234" s="35"/>
      <c r="C234" s="178" t="s">
        <v>373</v>
      </c>
      <c r="D234" s="178" t="s">
        <v>144</v>
      </c>
      <c r="E234" s="179" t="s">
        <v>374</v>
      </c>
      <c r="F234" s="180" t="s">
        <v>375</v>
      </c>
      <c r="G234" s="181" t="s">
        <v>160</v>
      </c>
      <c r="H234" s="182">
        <v>22</v>
      </c>
      <c r="I234" s="183"/>
      <c r="J234" s="184">
        <f>ROUND(I234*H234,2)</f>
        <v>0</v>
      </c>
      <c r="K234" s="180" t="s">
        <v>148</v>
      </c>
      <c r="L234" s="39"/>
      <c r="M234" s="185" t="s">
        <v>19</v>
      </c>
      <c r="N234" s="186" t="s">
        <v>42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0.18</v>
      </c>
      <c r="T234" s="188">
        <f>S234*H234</f>
        <v>3.96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149</v>
      </c>
      <c r="AT234" s="189" t="s">
        <v>144</v>
      </c>
      <c r="AU234" s="189" t="s">
        <v>82</v>
      </c>
      <c r="AY234" s="17" t="s">
        <v>142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79</v>
      </c>
      <c r="BK234" s="190">
        <f>ROUND(I234*H234,2)</f>
        <v>0</v>
      </c>
      <c r="BL234" s="17" t="s">
        <v>149</v>
      </c>
      <c r="BM234" s="189" t="s">
        <v>376</v>
      </c>
    </row>
    <row r="235" spans="1:65" s="2" customFormat="1" ht="11.25">
      <c r="A235" s="34"/>
      <c r="B235" s="35"/>
      <c r="C235" s="36"/>
      <c r="D235" s="191" t="s">
        <v>151</v>
      </c>
      <c r="E235" s="36"/>
      <c r="F235" s="192" t="s">
        <v>377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151</v>
      </c>
      <c r="AU235" s="17" t="s">
        <v>82</v>
      </c>
    </row>
    <row r="236" spans="1:65" s="2" customFormat="1" ht="11.25">
      <c r="A236" s="34"/>
      <c r="B236" s="35"/>
      <c r="C236" s="36"/>
      <c r="D236" s="196" t="s">
        <v>153</v>
      </c>
      <c r="E236" s="36"/>
      <c r="F236" s="197" t="s">
        <v>378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153</v>
      </c>
      <c r="AU236" s="17" t="s">
        <v>82</v>
      </c>
    </row>
    <row r="237" spans="1:65" s="13" customFormat="1" ht="11.25">
      <c r="B237" s="198"/>
      <c r="C237" s="199"/>
      <c r="D237" s="191" t="s">
        <v>155</v>
      </c>
      <c r="E237" s="200" t="s">
        <v>19</v>
      </c>
      <c r="F237" s="201" t="s">
        <v>379</v>
      </c>
      <c r="G237" s="199"/>
      <c r="H237" s="202">
        <v>22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155</v>
      </c>
      <c r="AU237" s="208" t="s">
        <v>82</v>
      </c>
      <c r="AV237" s="13" t="s">
        <v>82</v>
      </c>
      <c r="AW237" s="13" t="s">
        <v>33</v>
      </c>
      <c r="AX237" s="13" t="s">
        <v>79</v>
      </c>
      <c r="AY237" s="208" t="s">
        <v>142</v>
      </c>
    </row>
    <row r="238" spans="1:65" s="2" customFormat="1" ht="21.75" customHeight="1">
      <c r="A238" s="34"/>
      <c r="B238" s="35"/>
      <c r="C238" s="178" t="s">
        <v>380</v>
      </c>
      <c r="D238" s="178" t="s">
        <v>144</v>
      </c>
      <c r="E238" s="179" t="s">
        <v>381</v>
      </c>
      <c r="F238" s="180" t="s">
        <v>382</v>
      </c>
      <c r="G238" s="181" t="s">
        <v>160</v>
      </c>
      <c r="H238" s="182">
        <v>1</v>
      </c>
      <c r="I238" s="183"/>
      <c r="J238" s="184">
        <f>ROUND(I238*H238,2)</f>
        <v>0</v>
      </c>
      <c r="K238" s="180" t="s">
        <v>148</v>
      </c>
      <c r="L238" s="39"/>
      <c r="M238" s="185" t="s">
        <v>19</v>
      </c>
      <c r="N238" s="186" t="s">
        <v>42</v>
      </c>
      <c r="O238" s="64"/>
      <c r="P238" s="187">
        <f>O238*H238</f>
        <v>0</v>
      </c>
      <c r="Q238" s="187">
        <v>1.8000000000000001E-4</v>
      </c>
      <c r="R238" s="187">
        <f>Q238*H238</f>
        <v>1.8000000000000001E-4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149</v>
      </c>
      <c r="AT238" s="189" t="s">
        <v>144</v>
      </c>
      <c r="AU238" s="189" t="s">
        <v>82</v>
      </c>
      <c r="AY238" s="17" t="s">
        <v>142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79</v>
      </c>
      <c r="BK238" s="190">
        <f>ROUND(I238*H238,2)</f>
        <v>0</v>
      </c>
      <c r="BL238" s="17" t="s">
        <v>149</v>
      </c>
      <c r="BM238" s="189" t="s">
        <v>383</v>
      </c>
    </row>
    <row r="239" spans="1:65" s="2" customFormat="1" ht="11.25">
      <c r="A239" s="34"/>
      <c r="B239" s="35"/>
      <c r="C239" s="36"/>
      <c r="D239" s="191" t="s">
        <v>151</v>
      </c>
      <c r="E239" s="36"/>
      <c r="F239" s="192" t="s">
        <v>384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151</v>
      </c>
      <c r="AU239" s="17" t="s">
        <v>82</v>
      </c>
    </row>
    <row r="240" spans="1:65" s="2" customFormat="1" ht="11.25">
      <c r="A240" s="34"/>
      <c r="B240" s="35"/>
      <c r="C240" s="36"/>
      <c r="D240" s="196" t="s">
        <v>153</v>
      </c>
      <c r="E240" s="36"/>
      <c r="F240" s="197" t="s">
        <v>385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82</v>
      </c>
    </row>
    <row r="241" spans="1:65" s="13" customFormat="1" ht="11.25">
      <c r="B241" s="198"/>
      <c r="C241" s="199"/>
      <c r="D241" s="191" t="s">
        <v>155</v>
      </c>
      <c r="E241" s="200" t="s">
        <v>19</v>
      </c>
      <c r="F241" s="201" t="s">
        <v>386</v>
      </c>
      <c r="G241" s="199"/>
      <c r="H241" s="202">
        <v>1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155</v>
      </c>
      <c r="AU241" s="208" t="s">
        <v>82</v>
      </c>
      <c r="AV241" s="13" t="s">
        <v>82</v>
      </c>
      <c r="AW241" s="13" t="s">
        <v>33</v>
      </c>
      <c r="AX241" s="13" t="s">
        <v>79</v>
      </c>
      <c r="AY241" s="208" t="s">
        <v>142</v>
      </c>
    </row>
    <row r="242" spans="1:65" s="2" customFormat="1" ht="16.5" customHeight="1">
      <c r="A242" s="34"/>
      <c r="B242" s="35"/>
      <c r="C242" s="209" t="s">
        <v>387</v>
      </c>
      <c r="D242" s="209" t="s">
        <v>267</v>
      </c>
      <c r="E242" s="210" t="s">
        <v>388</v>
      </c>
      <c r="F242" s="211" t="s">
        <v>389</v>
      </c>
      <c r="G242" s="212" t="s">
        <v>160</v>
      </c>
      <c r="H242" s="213">
        <v>1</v>
      </c>
      <c r="I242" s="214"/>
      <c r="J242" s="215">
        <f>ROUND(I242*H242,2)</f>
        <v>0</v>
      </c>
      <c r="K242" s="211" t="s">
        <v>148</v>
      </c>
      <c r="L242" s="216"/>
      <c r="M242" s="217" t="s">
        <v>19</v>
      </c>
      <c r="N242" s="218" t="s">
        <v>42</v>
      </c>
      <c r="O242" s="64"/>
      <c r="P242" s="187">
        <f>O242*H242</f>
        <v>0</v>
      </c>
      <c r="Q242" s="187">
        <v>0.188</v>
      </c>
      <c r="R242" s="187">
        <f>Q242*H242</f>
        <v>0.188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204</v>
      </c>
      <c r="AT242" s="189" t="s">
        <v>267</v>
      </c>
      <c r="AU242" s="189" t="s">
        <v>82</v>
      </c>
      <c r="AY242" s="17" t="s">
        <v>142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79</v>
      </c>
      <c r="BK242" s="190">
        <f>ROUND(I242*H242,2)</f>
        <v>0</v>
      </c>
      <c r="BL242" s="17" t="s">
        <v>149</v>
      </c>
      <c r="BM242" s="189" t="s">
        <v>390</v>
      </c>
    </row>
    <row r="243" spans="1:65" s="2" customFormat="1" ht="11.25">
      <c r="A243" s="34"/>
      <c r="B243" s="35"/>
      <c r="C243" s="36"/>
      <c r="D243" s="191" t="s">
        <v>151</v>
      </c>
      <c r="E243" s="36"/>
      <c r="F243" s="192" t="s">
        <v>389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151</v>
      </c>
      <c r="AU243" s="17" t="s">
        <v>82</v>
      </c>
    </row>
    <row r="244" spans="1:65" s="2" customFormat="1" ht="16.5" customHeight="1">
      <c r="A244" s="34"/>
      <c r="B244" s="35"/>
      <c r="C244" s="178" t="s">
        <v>391</v>
      </c>
      <c r="D244" s="178" t="s">
        <v>144</v>
      </c>
      <c r="E244" s="179" t="s">
        <v>392</v>
      </c>
      <c r="F244" s="180" t="s">
        <v>393</v>
      </c>
      <c r="G244" s="181" t="s">
        <v>160</v>
      </c>
      <c r="H244" s="182">
        <v>22</v>
      </c>
      <c r="I244" s="183"/>
      <c r="J244" s="184">
        <f>ROUND(I244*H244,2)</f>
        <v>0</v>
      </c>
      <c r="K244" s="180" t="s">
        <v>148</v>
      </c>
      <c r="L244" s="39"/>
      <c r="M244" s="185" t="s">
        <v>19</v>
      </c>
      <c r="N244" s="186" t="s">
        <v>42</v>
      </c>
      <c r="O244" s="64"/>
      <c r="P244" s="187">
        <f>O244*H244</f>
        <v>0</v>
      </c>
      <c r="Q244" s="187">
        <v>1.0000000000000001E-5</v>
      </c>
      <c r="R244" s="187">
        <f>Q244*H244</f>
        <v>2.2000000000000001E-4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149</v>
      </c>
      <c r="AT244" s="189" t="s">
        <v>144</v>
      </c>
      <c r="AU244" s="189" t="s">
        <v>82</v>
      </c>
      <c r="AY244" s="17" t="s">
        <v>142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79</v>
      </c>
      <c r="BK244" s="190">
        <f>ROUND(I244*H244,2)</f>
        <v>0</v>
      </c>
      <c r="BL244" s="17" t="s">
        <v>149</v>
      </c>
      <c r="BM244" s="189" t="s">
        <v>394</v>
      </c>
    </row>
    <row r="245" spans="1:65" s="2" customFormat="1" ht="11.25">
      <c r="A245" s="34"/>
      <c r="B245" s="35"/>
      <c r="C245" s="36"/>
      <c r="D245" s="191" t="s">
        <v>151</v>
      </c>
      <c r="E245" s="36"/>
      <c r="F245" s="192" t="s">
        <v>395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151</v>
      </c>
      <c r="AU245" s="17" t="s">
        <v>82</v>
      </c>
    </row>
    <row r="246" spans="1:65" s="2" customFormat="1" ht="11.25">
      <c r="A246" s="34"/>
      <c r="B246" s="35"/>
      <c r="C246" s="36"/>
      <c r="D246" s="196" t="s">
        <v>153</v>
      </c>
      <c r="E246" s="36"/>
      <c r="F246" s="197" t="s">
        <v>396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153</v>
      </c>
      <c r="AU246" s="17" t="s">
        <v>82</v>
      </c>
    </row>
    <row r="247" spans="1:65" s="13" customFormat="1" ht="11.25">
      <c r="B247" s="198"/>
      <c r="C247" s="199"/>
      <c r="D247" s="191" t="s">
        <v>155</v>
      </c>
      <c r="E247" s="200" t="s">
        <v>19</v>
      </c>
      <c r="F247" s="201" t="s">
        <v>397</v>
      </c>
      <c r="G247" s="199"/>
      <c r="H247" s="202">
        <v>2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155</v>
      </c>
      <c r="AU247" s="208" t="s">
        <v>82</v>
      </c>
      <c r="AV247" s="13" t="s">
        <v>82</v>
      </c>
      <c r="AW247" s="13" t="s">
        <v>33</v>
      </c>
      <c r="AX247" s="13" t="s">
        <v>71</v>
      </c>
      <c r="AY247" s="208" t="s">
        <v>142</v>
      </c>
    </row>
    <row r="248" spans="1:65" s="13" customFormat="1" ht="11.25">
      <c r="B248" s="198"/>
      <c r="C248" s="199"/>
      <c r="D248" s="191" t="s">
        <v>155</v>
      </c>
      <c r="E248" s="200" t="s">
        <v>19</v>
      </c>
      <c r="F248" s="201" t="s">
        <v>398</v>
      </c>
      <c r="G248" s="199"/>
      <c r="H248" s="202">
        <v>0.5</v>
      </c>
      <c r="I248" s="203"/>
      <c r="J248" s="199"/>
      <c r="K248" s="199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155</v>
      </c>
      <c r="AU248" s="208" t="s">
        <v>82</v>
      </c>
      <c r="AV248" s="13" t="s">
        <v>82</v>
      </c>
      <c r="AW248" s="13" t="s">
        <v>33</v>
      </c>
      <c r="AX248" s="13" t="s">
        <v>71</v>
      </c>
      <c r="AY248" s="208" t="s">
        <v>142</v>
      </c>
    </row>
    <row r="249" spans="1:65" s="13" customFormat="1" ht="11.25">
      <c r="B249" s="198"/>
      <c r="C249" s="199"/>
      <c r="D249" s="191" t="s">
        <v>155</v>
      </c>
      <c r="E249" s="200" t="s">
        <v>19</v>
      </c>
      <c r="F249" s="201" t="s">
        <v>399</v>
      </c>
      <c r="G249" s="199"/>
      <c r="H249" s="202">
        <v>1.2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155</v>
      </c>
      <c r="AU249" s="208" t="s">
        <v>82</v>
      </c>
      <c r="AV249" s="13" t="s">
        <v>82</v>
      </c>
      <c r="AW249" s="13" t="s">
        <v>33</v>
      </c>
      <c r="AX249" s="13" t="s">
        <v>71</v>
      </c>
      <c r="AY249" s="208" t="s">
        <v>142</v>
      </c>
    </row>
    <row r="250" spans="1:65" s="13" customFormat="1" ht="11.25">
      <c r="B250" s="198"/>
      <c r="C250" s="199"/>
      <c r="D250" s="191" t="s">
        <v>155</v>
      </c>
      <c r="E250" s="200" t="s">
        <v>19</v>
      </c>
      <c r="F250" s="201" t="s">
        <v>400</v>
      </c>
      <c r="G250" s="199"/>
      <c r="H250" s="202">
        <v>2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155</v>
      </c>
      <c r="AU250" s="208" t="s">
        <v>82</v>
      </c>
      <c r="AV250" s="13" t="s">
        <v>82</v>
      </c>
      <c r="AW250" s="13" t="s">
        <v>33</v>
      </c>
      <c r="AX250" s="13" t="s">
        <v>71</v>
      </c>
      <c r="AY250" s="208" t="s">
        <v>142</v>
      </c>
    </row>
    <row r="251" spans="1:65" s="13" customFormat="1" ht="11.25">
      <c r="B251" s="198"/>
      <c r="C251" s="199"/>
      <c r="D251" s="191" t="s">
        <v>155</v>
      </c>
      <c r="E251" s="200" t="s">
        <v>19</v>
      </c>
      <c r="F251" s="201" t="s">
        <v>401</v>
      </c>
      <c r="G251" s="199"/>
      <c r="H251" s="202">
        <v>1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155</v>
      </c>
      <c r="AU251" s="208" t="s">
        <v>82</v>
      </c>
      <c r="AV251" s="13" t="s">
        <v>82</v>
      </c>
      <c r="AW251" s="13" t="s">
        <v>33</v>
      </c>
      <c r="AX251" s="13" t="s">
        <v>71</v>
      </c>
      <c r="AY251" s="208" t="s">
        <v>142</v>
      </c>
    </row>
    <row r="252" spans="1:65" s="13" customFormat="1" ht="11.25">
      <c r="B252" s="198"/>
      <c r="C252" s="199"/>
      <c r="D252" s="191" t="s">
        <v>155</v>
      </c>
      <c r="E252" s="200" t="s">
        <v>19</v>
      </c>
      <c r="F252" s="201" t="s">
        <v>402</v>
      </c>
      <c r="G252" s="199"/>
      <c r="H252" s="202">
        <v>7.5</v>
      </c>
      <c r="I252" s="203"/>
      <c r="J252" s="199"/>
      <c r="K252" s="199"/>
      <c r="L252" s="204"/>
      <c r="M252" s="205"/>
      <c r="N252" s="206"/>
      <c r="O252" s="206"/>
      <c r="P252" s="206"/>
      <c r="Q252" s="206"/>
      <c r="R252" s="206"/>
      <c r="S252" s="206"/>
      <c r="T252" s="207"/>
      <c r="AT252" s="208" t="s">
        <v>155</v>
      </c>
      <c r="AU252" s="208" t="s">
        <v>82</v>
      </c>
      <c r="AV252" s="13" t="s">
        <v>82</v>
      </c>
      <c r="AW252" s="13" t="s">
        <v>33</v>
      </c>
      <c r="AX252" s="13" t="s">
        <v>71</v>
      </c>
      <c r="AY252" s="208" t="s">
        <v>142</v>
      </c>
    </row>
    <row r="253" spans="1:65" s="13" customFormat="1" ht="11.25">
      <c r="B253" s="198"/>
      <c r="C253" s="199"/>
      <c r="D253" s="191" t="s">
        <v>155</v>
      </c>
      <c r="E253" s="200" t="s">
        <v>19</v>
      </c>
      <c r="F253" s="201" t="s">
        <v>403</v>
      </c>
      <c r="G253" s="199"/>
      <c r="H253" s="202">
        <v>7.8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155</v>
      </c>
      <c r="AU253" s="208" t="s">
        <v>82</v>
      </c>
      <c r="AV253" s="13" t="s">
        <v>82</v>
      </c>
      <c r="AW253" s="13" t="s">
        <v>33</v>
      </c>
      <c r="AX253" s="13" t="s">
        <v>71</v>
      </c>
      <c r="AY253" s="208" t="s">
        <v>142</v>
      </c>
    </row>
    <row r="254" spans="1:65" s="2" customFormat="1" ht="16.5" customHeight="1">
      <c r="A254" s="34"/>
      <c r="B254" s="35"/>
      <c r="C254" s="209" t="s">
        <v>404</v>
      </c>
      <c r="D254" s="209" t="s">
        <v>267</v>
      </c>
      <c r="E254" s="210" t="s">
        <v>405</v>
      </c>
      <c r="F254" s="211" t="s">
        <v>406</v>
      </c>
      <c r="G254" s="212" t="s">
        <v>160</v>
      </c>
      <c r="H254" s="213">
        <v>6.9009999999999998</v>
      </c>
      <c r="I254" s="214"/>
      <c r="J254" s="215">
        <f>ROUND(I254*H254,2)</f>
        <v>0</v>
      </c>
      <c r="K254" s="211" t="s">
        <v>148</v>
      </c>
      <c r="L254" s="216"/>
      <c r="M254" s="217" t="s">
        <v>19</v>
      </c>
      <c r="N254" s="218" t="s">
        <v>42</v>
      </c>
      <c r="O254" s="64"/>
      <c r="P254" s="187">
        <f>O254*H254</f>
        <v>0</v>
      </c>
      <c r="Q254" s="187">
        <v>1.4499999999999999E-3</v>
      </c>
      <c r="R254" s="187">
        <f>Q254*H254</f>
        <v>1.0006449999999998E-2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204</v>
      </c>
      <c r="AT254" s="189" t="s">
        <v>267</v>
      </c>
      <c r="AU254" s="189" t="s">
        <v>82</v>
      </c>
      <c r="AY254" s="17" t="s">
        <v>142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79</v>
      </c>
      <c r="BK254" s="190">
        <f>ROUND(I254*H254,2)</f>
        <v>0</v>
      </c>
      <c r="BL254" s="17" t="s">
        <v>149</v>
      </c>
      <c r="BM254" s="189" t="s">
        <v>407</v>
      </c>
    </row>
    <row r="255" spans="1:65" s="2" customFormat="1" ht="11.25">
      <c r="A255" s="34"/>
      <c r="B255" s="35"/>
      <c r="C255" s="36"/>
      <c r="D255" s="191" t="s">
        <v>151</v>
      </c>
      <c r="E255" s="36"/>
      <c r="F255" s="192" t="s">
        <v>406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151</v>
      </c>
      <c r="AU255" s="17" t="s">
        <v>82</v>
      </c>
    </row>
    <row r="256" spans="1:65" s="13" customFormat="1" ht="11.25">
      <c r="B256" s="198"/>
      <c r="C256" s="199"/>
      <c r="D256" s="191" t="s">
        <v>155</v>
      </c>
      <c r="E256" s="200" t="s">
        <v>19</v>
      </c>
      <c r="F256" s="201" t="s">
        <v>408</v>
      </c>
      <c r="G256" s="199"/>
      <c r="H256" s="202">
        <v>2.06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155</v>
      </c>
      <c r="AU256" s="208" t="s">
        <v>82</v>
      </c>
      <c r="AV256" s="13" t="s">
        <v>82</v>
      </c>
      <c r="AW256" s="13" t="s">
        <v>33</v>
      </c>
      <c r="AX256" s="13" t="s">
        <v>71</v>
      </c>
      <c r="AY256" s="208" t="s">
        <v>142</v>
      </c>
    </row>
    <row r="257" spans="1:65" s="13" customFormat="1" ht="11.25">
      <c r="B257" s="198"/>
      <c r="C257" s="199"/>
      <c r="D257" s="191" t="s">
        <v>155</v>
      </c>
      <c r="E257" s="200" t="s">
        <v>19</v>
      </c>
      <c r="F257" s="201" t="s">
        <v>409</v>
      </c>
      <c r="G257" s="199"/>
      <c r="H257" s="202">
        <v>0.51500000000000001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155</v>
      </c>
      <c r="AU257" s="208" t="s">
        <v>82</v>
      </c>
      <c r="AV257" s="13" t="s">
        <v>82</v>
      </c>
      <c r="AW257" s="13" t="s">
        <v>33</v>
      </c>
      <c r="AX257" s="13" t="s">
        <v>71</v>
      </c>
      <c r="AY257" s="208" t="s">
        <v>142</v>
      </c>
    </row>
    <row r="258" spans="1:65" s="13" customFormat="1" ht="11.25">
      <c r="B258" s="198"/>
      <c r="C258" s="199"/>
      <c r="D258" s="191" t="s">
        <v>155</v>
      </c>
      <c r="E258" s="200" t="s">
        <v>19</v>
      </c>
      <c r="F258" s="201" t="s">
        <v>410</v>
      </c>
      <c r="G258" s="199"/>
      <c r="H258" s="202">
        <v>1.236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155</v>
      </c>
      <c r="AU258" s="208" t="s">
        <v>82</v>
      </c>
      <c r="AV258" s="13" t="s">
        <v>82</v>
      </c>
      <c r="AW258" s="13" t="s">
        <v>33</v>
      </c>
      <c r="AX258" s="13" t="s">
        <v>71</v>
      </c>
      <c r="AY258" s="208" t="s">
        <v>142</v>
      </c>
    </row>
    <row r="259" spans="1:65" s="13" customFormat="1" ht="11.25">
      <c r="B259" s="198"/>
      <c r="C259" s="199"/>
      <c r="D259" s="191" t="s">
        <v>155</v>
      </c>
      <c r="E259" s="200" t="s">
        <v>19</v>
      </c>
      <c r="F259" s="201" t="s">
        <v>411</v>
      </c>
      <c r="G259" s="199"/>
      <c r="H259" s="202">
        <v>2.06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155</v>
      </c>
      <c r="AU259" s="208" t="s">
        <v>82</v>
      </c>
      <c r="AV259" s="13" t="s">
        <v>82</v>
      </c>
      <c r="AW259" s="13" t="s">
        <v>33</v>
      </c>
      <c r="AX259" s="13" t="s">
        <v>71</v>
      </c>
      <c r="AY259" s="208" t="s">
        <v>142</v>
      </c>
    </row>
    <row r="260" spans="1:65" s="13" customFormat="1" ht="11.25">
      <c r="B260" s="198"/>
      <c r="C260" s="199"/>
      <c r="D260" s="191" t="s">
        <v>155</v>
      </c>
      <c r="E260" s="200" t="s">
        <v>19</v>
      </c>
      <c r="F260" s="201" t="s">
        <v>412</v>
      </c>
      <c r="G260" s="199"/>
      <c r="H260" s="202">
        <v>1.03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155</v>
      </c>
      <c r="AU260" s="208" t="s">
        <v>82</v>
      </c>
      <c r="AV260" s="13" t="s">
        <v>82</v>
      </c>
      <c r="AW260" s="13" t="s">
        <v>33</v>
      </c>
      <c r="AX260" s="13" t="s">
        <v>71</v>
      </c>
      <c r="AY260" s="208" t="s">
        <v>142</v>
      </c>
    </row>
    <row r="261" spans="1:65" s="2" customFormat="1" ht="16.5" customHeight="1">
      <c r="A261" s="34"/>
      <c r="B261" s="35"/>
      <c r="C261" s="209" t="s">
        <v>413</v>
      </c>
      <c r="D261" s="209" t="s">
        <v>267</v>
      </c>
      <c r="E261" s="210" t="s">
        <v>414</v>
      </c>
      <c r="F261" s="211" t="s">
        <v>415</v>
      </c>
      <c r="G261" s="212" t="s">
        <v>160</v>
      </c>
      <c r="H261" s="213">
        <v>15.759</v>
      </c>
      <c r="I261" s="214"/>
      <c r="J261" s="215">
        <f>ROUND(I261*H261,2)</f>
        <v>0</v>
      </c>
      <c r="K261" s="211" t="s">
        <v>148</v>
      </c>
      <c r="L261" s="216"/>
      <c r="M261" s="217" t="s">
        <v>19</v>
      </c>
      <c r="N261" s="218" t="s">
        <v>42</v>
      </c>
      <c r="O261" s="64"/>
      <c r="P261" s="187">
        <f>O261*H261</f>
        <v>0</v>
      </c>
      <c r="Q261" s="187">
        <v>2.6700000000000001E-3</v>
      </c>
      <c r="R261" s="187">
        <f>Q261*H261</f>
        <v>4.2076530000000001E-2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204</v>
      </c>
      <c r="AT261" s="189" t="s">
        <v>267</v>
      </c>
      <c r="AU261" s="189" t="s">
        <v>82</v>
      </c>
      <c r="AY261" s="17" t="s">
        <v>142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79</v>
      </c>
      <c r="BK261" s="190">
        <f>ROUND(I261*H261,2)</f>
        <v>0</v>
      </c>
      <c r="BL261" s="17" t="s">
        <v>149</v>
      </c>
      <c r="BM261" s="189" t="s">
        <v>416</v>
      </c>
    </row>
    <row r="262" spans="1:65" s="2" customFormat="1" ht="11.25">
      <c r="A262" s="34"/>
      <c r="B262" s="35"/>
      <c r="C262" s="36"/>
      <c r="D262" s="191" t="s">
        <v>151</v>
      </c>
      <c r="E262" s="36"/>
      <c r="F262" s="192" t="s">
        <v>415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151</v>
      </c>
      <c r="AU262" s="17" t="s">
        <v>82</v>
      </c>
    </row>
    <row r="263" spans="1:65" s="13" customFormat="1" ht="11.25">
      <c r="B263" s="198"/>
      <c r="C263" s="199"/>
      <c r="D263" s="191" t="s">
        <v>155</v>
      </c>
      <c r="E263" s="200" t="s">
        <v>19</v>
      </c>
      <c r="F263" s="201" t="s">
        <v>417</v>
      </c>
      <c r="G263" s="199"/>
      <c r="H263" s="202">
        <v>7.7249999999999996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155</v>
      </c>
      <c r="AU263" s="208" t="s">
        <v>82</v>
      </c>
      <c r="AV263" s="13" t="s">
        <v>82</v>
      </c>
      <c r="AW263" s="13" t="s">
        <v>33</v>
      </c>
      <c r="AX263" s="13" t="s">
        <v>71</v>
      </c>
      <c r="AY263" s="208" t="s">
        <v>142</v>
      </c>
    </row>
    <row r="264" spans="1:65" s="13" customFormat="1" ht="11.25">
      <c r="B264" s="198"/>
      <c r="C264" s="199"/>
      <c r="D264" s="191" t="s">
        <v>155</v>
      </c>
      <c r="E264" s="200" t="s">
        <v>19</v>
      </c>
      <c r="F264" s="201" t="s">
        <v>418</v>
      </c>
      <c r="G264" s="199"/>
      <c r="H264" s="202">
        <v>8.0340000000000007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155</v>
      </c>
      <c r="AU264" s="208" t="s">
        <v>82</v>
      </c>
      <c r="AV264" s="13" t="s">
        <v>82</v>
      </c>
      <c r="AW264" s="13" t="s">
        <v>33</v>
      </c>
      <c r="AX264" s="13" t="s">
        <v>71</v>
      </c>
      <c r="AY264" s="208" t="s">
        <v>142</v>
      </c>
    </row>
    <row r="265" spans="1:65" s="2" customFormat="1" ht="16.5" customHeight="1">
      <c r="A265" s="34"/>
      <c r="B265" s="35"/>
      <c r="C265" s="178" t="s">
        <v>419</v>
      </c>
      <c r="D265" s="178" t="s">
        <v>144</v>
      </c>
      <c r="E265" s="179" t="s">
        <v>420</v>
      </c>
      <c r="F265" s="180" t="s">
        <v>421</v>
      </c>
      <c r="G265" s="181" t="s">
        <v>160</v>
      </c>
      <c r="H265" s="182">
        <v>6.9</v>
      </c>
      <c r="I265" s="183"/>
      <c r="J265" s="184">
        <f>ROUND(I265*H265,2)</f>
        <v>0</v>
      </c>
      <c r="K265" s="180" t="s">
        <v>148</v>
      </c>
      <c r="L265" s="39"/>
      <c r="M265" s="185" t="s">
        <v>19</v>
      </c>
      <c r="N265" s="186" t="s">
        <v>42</v>
      </c>
      <c r="O265" s="64"/>
      <c r="P265" s="187">
        <f>O265*H265</f>
        <v>0</v>
      </c>
      <c r="Q265" s="187">
        <v>1.0000000000000001E-5</v>
      </c>
      <c r="R265" s="187">
        <f>Q265*H265</f>
        <v>6.900000000000001E-5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149</v>
      </c>
      <c r="AT265" s="189" t="s">
        <v>144</v>
      </c>
      <c r="AU265" s="189" t="s">
        <v>82</v>
      </c>
      <c r="AY265" s="17" t="s">
        <v>142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79</v>
      </c>
      <c r="BK265" s="190">
        <f>ROUND(I265*H265,2)</f>
        <v>0</v>
      </c>
      <c r="BL265" s="17" t="s">
        <v>149</v>
      </c>
      <c r="BM265" s="189" t="s">
        <v>422</v>
      </c>
    </row>
    <row r="266" spans="1:65" s="2" customFormat="1" ht="11.25">
      <c r="A266" s="34"/>
      <c r="B266" s="35"/>
      <c r="C266" s="36"/>
      <c r="D266" s="191" t="s">
        <v>151</v>
      </c>
      <c r="E266" s="36"/>
      <c r="F266" s="192" t="s">
        <v>423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151</v>
      </c>
      <c r="AU266" s="17" t="s">
        <v>82</v>
      </c>
    </row>
    <row r="267" spans="1:65" s="2" customFormat="1" ht="11.25">
      <c r="A267" s="34"/>
      <c r="B267" s="35"/>
      <c r="C267" s="36"/>
      <c r="D267" s="196" t="s">
        <v>153</v>
      </c>
      <c r="E267" s="36"/>
      <c r="F267" s="197" t="s">
        <v>424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153</v>
      </c>
      <c r="AU267" s="17" t="s">
        <v>82</v>
      </c>
    </row>
    <row r="268" spans="1:65" s="13" customFormat="1" ht="11.25">
      <c r="B268" s="198"/>
      <c r="C268" s="199"/>
      <c r="D268" s="191" t="s">
        <v>155</v>
      </c>
      <c r="E268" s="200" t="s">
        <v>19</v>
      </c>
      <c r="F268" s="201" t="s">
        <v>425</v>
      </c>
      <c r="G268" s="199"/>
      <c r="H268" s="202">
        <v>5.9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155</v>
      </c>
      <c r="AU268" s="208" t="s">
        <v>82</v>
      </c>
      <c r="AV268" s="13" t="s">
        <v>82</v>
      </c>
      <c r="AW268" s="13" t="s">
        <v>33</v>
      </c>
      <c r="AX268" s="13" t="s">
        <v>71</v>
      </c>
      <c r="AY268" s="208" t="s">
        <v>142</v>
      </c>
    </row>
    <row r="269" spans="1:65" s="13" customFormat="1" ht="11.25">
      <c r="B269" s="198"/>
      <c r="C269" s="199"/>
      <c r="D269" s="191" t="s">
        <v>155</v>
      </c>
      <c r="E269" s="200" t="s">
        <v>19</v>
      </c>
      <c r="F269" s="201" t="s">
        <v>426</v>
      </c>
      <c r="G269" s="199"/>
      <c r="H269" s="202">
        <v>0.5</v>
      </c>
      <c r="I269" s="203"/>
      <c r="J269" s="199"/>
      <c r="K269" s="199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155</v>
      </c>
      <c r="AU269" s="208" t="s">
        <v>82</v>
      </c>
      <c r="AV269" s="13" t="s">
        <v>82</v>
      </c>
      <c r="AW269" s="13" t="s">
        <v>33</v>
      </c>
      <c r="AX269" s="13" t="s">
        <v>71</v>
      </c>
      <c r="AY269" s="208" t="s">
        <v>142</v>
      </c>
    </row>
    <row r="270" spans="1:65" s="13" customFormat="1" ht="11.25">
      <c r="B270" s="198"/>
      <c r="C270" s="199"/>
      <c r="D270" s="191" t="s">
        <v>155</v>
      </c>
      <c r="E270" s="200" t="s">
        <v>19</v>
      </c>
      <c r="F270" s="201" t="s">
        <v>427</v>
      </c>
      <c r="G270" s="199"/>
      <c r="H270" s="202">
        <v>0.5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155</v>
      </c>
      <c r="AU270" s="208" t="s">
        <v>82</v>
      </c>
      <c r="AV270" s="13" t="s">
        <v>82</v>
      </c>
      <c r="AW270" s="13" t="s">
        <v>33</v>
      </c>
      <c r="AX270" s="13" t="s">
        <v>71</v>
      </c>
      <c r="AY270" s="208" t="s">
        <v>142</v>
      </c>
    </row>
    <row r="271" spans="1:65" s="2" customFormat="1" ht="16.5" customHeight="1">
      <c r="A271" s="34"/>
      <c r="B271" s="35"/>
      <c r="C271" s="209" t="s">
        <v>428</v>
      </c>
      <c r="D271" s="209" t="s">
        <v>267</v>
      </c>
      <c r="E271" s="210" t="s">
        <v>429</v>
      </c>
      <c r="F271" s="211" t="s">
        <v>430</v>
      </c>
      <c r="G271" s="212" t="s">
        <v>160</v>
      </c>
      <c r="H271" s="213">
        <v>7.1070000000000002</v>
      </c>
      <c r="I271" s="214"/>
      <c r="J271" s="215">
        <f>ROUND(I271*H271,2)</f>
        <v>0</v>
      </c>
      <c r="K271" s="211" t="s">
        <v>148</v>
      </c>
      <c r="L271" s="216"/>
      <c r="M271" s="217" t="s">
        <v>19</v>
      </c>
      <c r="N271" s="218" t="s">
        <v>42</v>
      </c>
      <c r="O271" s="64"/>
      <c r="P271" s="187">
        <f>O271*H271</f>
        <v>0</v>
      </c>
      <c r="Q271" s="187">
        <v>4.45E-3</v>
      </c>
      <c r="R271" s="187">
        <f>Q271*H271</f>
        <v>3.1626149999999999E-2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204</v>
      </c>
      <c r="AT271" s="189" t="s">
        <v>267</v>
      </c>
      <c r="AU271" s="189" t="s">
        <v>82</v>
      </c>
      <c r="AY271" s="17" t="s">
        <v>142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79</v>
      </c>
      <c r="BK271" s="190">
        <f>ROUND(I271*H271,2)</f>
        <v>0</v>
      </c>
      <c r="BL271" s="17" t="s">
        <v>149</v>
      </c>
      <c r="BM271" s="189" t="s">
        <v>431</v>
      </c>
    </row>
    <row r="272" spans="1:65" s="2" customFormat="1" ht="11.25">
      <c r="A272" s="34"/>
      <c r="B272" s="35"/>
      <c r="C272" s="36"/>
      <c r="D272" s="191" t="s">
        <v>151</v>
      </c>
      <c r="E272" s="36"/>
      <c r="F272" s="192" t="s">
        <v>430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151</v>
      </c>
      <c r="AU272" s="17" t="s">
        <v>82</v>
      </c>
    </row>
    <row r="273" spans="1:65" s="13" customFormat="1" ht="11.25">
      <c r="B273" s="198"/>
      <c r="C273" s="199"/>
      <c r="D273" s="191" t="s">
        <v>155</v>
      </c>
      <c r="E273" s="200" t="s">
        <v>19</v>
      </c>
      <c r="F273" s="201" t="s">
        <v>432</v>
      </c>
      <c r="G273" s="199"/>
      <c r="H273" s="202">
        <v>7.1070000000000002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155</v>
      </c>
      <c r="AU273" s="208" t="s">
        <v>82</v>
      </c>
      <c r="AV273" s="13" t="s">
        <v>82</v>
      </c>
      <c r="AW273" s="13" t="s">
        <v>33</v>
      </c>
      <c r="AX273" s="13" t="s">
        <v>79</v>
      </c>
      <c r="AY273" s="208" t="s">
        <v>142</v>
      </c>
    </row>
    <row r="274" spans="1:65" s="2" customFormat="1" ht="16.5" customHeight="1">
      <c r="A274" s="34"/>
      <c r="B274" s="35"/>
      <c r="C274" s="178" t="s">
        <v>433</v>
      </c>
      <c r="D274" s="178" t="s">
        <v>144</v>
      </c>
      <c r="E274" s="179" t="s">
        <v>434</v>
      </c>
      <c r="F274" s="180" t="s">
        <v>435</v>
      </c>
      <c r="G274" s="181" t="s">
        <v>160</v>
      </c>
      <c r="H274" s="182">
        <v>16.2</v>
      </c>
      <c r="I274" s="183"/>
      <c r="J274" s="184">
        <f>ROUND(I274*H274,2)</f>
        <v>0</v>
      </c>
      <c r="K274" s="180" t="s">
        <v>148</v>
      </c>
      <c r="L274" s="39"/>
      <c r="M274" s="185" t="s">
        <v>19</v>
      </c>
      <c r="N274" s="186" t="s">
        <v>42</v>
      </c>
      <c r="O274" s="64"/>
      <c r="P274" s="187">
        <f>O274*H274</f>
        <v>0</v>
      </c>
      <c r="Q274" s="187">
        <v>2.0000000000000002E-5</v>
      </c>
      <c r="R274" s="187">
        <f>Q274*H274</f>
        <v>3.2400000000000001E-4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149</v>
      </c>
      <c r="AT274" s="189" t="s">
        <v>144</v>
      </c>
      <c r="AU274" s="189" t="s">
        <v>82</v>
      </c>
      <c r="AY274" s="17" t="s">
        <v>142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79</v>
      </c>
      <c r="BK274" s="190">
        <f>ROUND(I274*H274,2)</f>
        <v>0</v>
      </c>
      <c r="BL274" s="17" t="s">
        <v>149</v>
      </c>
      <c r="BM274" s="189" t="s">
        <v>436</v>
      </c>
    </row>
    <row r="275" spans="1:65" s="2" customFormat="1" ht="11.25">
      <c r="A275" s="34"/>
      <c r="B275" s="35"/>
      <c r="C275" s="36"/>
      <c r="D275" s="191" t="s">
        <v>151</v>
      </c>
      <c r="E275" s="36"/>
      <c r="F275" s="192" t="s">
        <v>437</v>
      </c>
      <c r="G275" s="36"/>
      <c r="H275" s="36"/>
      <c r="I275" s="193"/>
      <c r="J275" s="36"/>
      <c r="K275" s="36"/>
      <c r="L275" s="39"/>
      <c r="M275" s="194"/>
      <c r="N275" s="195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151</v>
      </c>
      <c r="AU275" s="17" t="s">
        <v>82</v>
      </c>
    </row>
    <row r="276" spans="1:65" s="2" customFormat="1" ht="11.25">
      <c r="A276" s="34"/>
      <c r="B276" s="35"/>
      <c r="C276" s="36"/>
      <c r="D276" s="196" t="s">
        <v>153</v>
      </c>
      <c r="E276" s="36"/>
      <c r="F276" s="197" t="s">
        <v>438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153</v>
      </c>
      <c r="AU276" s="17" t="s">
        <v>82</v>
      </c>
    </row>
    <row r="277" spans="1:65" s="13" customFormat="1" ht="11.25">
      <c r="B277" s="198"/>
      <c r="C277" s="199"/>
      <c r="D277" s="191" t="s">
        <v>155</v>
      </c>
      <c r="E277" s="200" t="s">
        <v>19</v>
      </c>
      <c r="F277" s="201" t="s">
        <v>439</v>
      </c>
      <c r="G277" s="199"/>
      <c r="H277" s="202">
        <v>16.2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155</v>
      </c>
      <c r="AU277" s="208" t="s">
        <v>82</v>
      </c>
      <c r="AV277" s="13" t="s">
        <v>82</v>
      </c>
      <c r="AW277" s="13" t="s">
        <v>33</v>
      </c>
      <c r="AX277" s="13" t="s">
        <v>79</v>
      </c>
      <c r="AY277" s="208" t="s">
        <v>142</v>
      </c>
    </row>
    <row r="278" spans="1:65" s="2" customFormat="1" ht="16.5" customHeight="1">
      <c r="A278" s="34"/>
      <c r="B278" s="35"/>
      <c r="C278" s="209" t="s">
        <v>440</v>
      </c>
      <c r="D278" s="209" t="s">
        <v>267</v>
      </c>
      <c r="E278" s="210" t="s">
        <v>441</v>
      </c>
      <c r="F278" s="211" t="s">
        <v>442</v>
      </c>
      <c r="G278" s="212" t="s">
        <v>160</v>
      </c>
      <c r="H278" s="213">
        <v>16.686</v>
      </c>
      <c r="I278" s="214"/>
      <c r="J278" s="215">
        <f>ROUND(I278*H278,2)</f>
        <v>0</v>
      </c>
      <c r="K278" s="211" t="s">
        <v>148</v>
      </c>
      <c r="L278" s="216"/>
      <c r="M278" s="217" t="s">
        <v>19</v>
      </c>
      <c r="N278" s="218" t="s">
        <v>42</v>
      </c>
      <c r="O278" s="64"/>
      <c r="P278" s="187">
        <f>O278*H278</f>
        <v>0</v>
      </c>
      <c r="Q278" s="187">
        <v>7.2399999999999999E-3</v>
      </c>
      <c r="R278" s="187">
        <f>Q278*H278</f>
        <v>0.12080663999999999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204</v>
      </c>
      <c r="AT278" s="189" t="s">
        <v>267</v>
      </c>
      <c r="AU278" s="189" t="s">
        <v>82</v>
      </c>
      <c r="AY278" s="17" t="s">
        <v>142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79</v>
      </c>
      <c r="BK278" s="190">
        <f>ROUND(I278*H278,2)</f>
        <v>0</v>
      </c>
      <c r="BL278" s="17" t="s">
        <v>149</v>
      </c>
      <c r="BM278" s="189" t="s">
        <v>443</v>
      </c>
    </row>
    <row r="279" spans="1:65" s="2" customFormat="1" ht="11.25">
      <c r="A279" s="34"/>
      <c r="B279" s="35"/>
      <c r="C279" s="36"/>
      <c r="D279" s="191" t="s">
        <v>151</v>
      </c>
      <c r="E279" s="36"/>
      <c r="F279" s="192" t="s">
        <v>442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151</v>
      </c>
      <c r="AU279" s="17" t="s">
        <v>82</v>
      </c>
    </row>
    <row r="280" spans="1:65" s="13" customFormat="1" ht="11.25">
      <c r="B280" s="198"/>
      <c r="C280" s="199"/>
      <c r="D280" s="191" t="s">
        <v>155</v>
      </c>
      <c r="E280" s="200" t="s">
        <v>19</v>
      </c>
      <c r="F280" s="201" t="s">
        <v>444</v>
      </c>
      <c r="G280" s="199"/>
      <c r="H280" s="202">
        <v>16.686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155</v>
      </c>
      <c r="AU280" s="208" t="s">
        <v>82</v>
      </c>
      <c r="AV280" s="13" t="s">
        <v>82</v>
      </c>
      <c r="AW280" s="13" t="s">
        <v>33</v>
      </c>
      <c r="AX280" s="13" t="s">
        <v>79</v>
      </c>
      <c r="AY280" s="208" t="s">
        <v>142</v>
      </c>
    </row>
    <row r="281" spans="1:65" s="2" customFormat="1" ht="16.5" customHeight="1">
      <c r="A281" s="34"/>
      <c r="B281" s="35"/>
      <c r="C281" s="178" t="s">
        <v>445</v>
      </c>
      <c r="D281" s="178" t="s">
        <v>144</v>
      </c>
      <c r="E281" s="179" t="s">
        <v>446</v>
      </c>
      <c r="F281" s="180" t="s">
        <v>447</v>
      </c>
      <c r="G281" s="181" t="s">
        <v>160</v>
      </c>
      <c r="H281" s="182">
        <v>15</v>
      </c>
      <c r="I281" s="183"/>
      <c r="J281" s="184">
        <f>ROUND(I281*H281,2)</f>
        <v>0</v>
      </c>
      <c r="K281" s="180" t="s">
        <v>148</v>
      </c>
      <c r="L281" s="39"/>
      <c r="M281" s="185" t="s">
        <v>19</v>
      </c>
      <c r="N281" s="186" t="s">
        <v>42</v>
      </c>
      <c r="O281" s="64"/>
      <c r="P281" s="187">
        <f>O281*H281</f>
        <v>0</v>
      </c>
      <c r="Q281" s="187">
        <v>0</v>
      </c>
      <c r="R281" s="187">
        <f>Q281*H281</f>
        <v>0</v>
      </c>
      <c r="S281" s="187">
        <v>1.4999999999999999E-2</v>
      </c>
      <c r="T281" s="188">
        <f>S281*H281</f>
        <v>0.22499999999999998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149</v>
      </c>
      <c r="AT281" s="189" t="s">
        <v>144</v>
      </c>
      <c r="AU281" s="189" t="s">
        <v>82</v>
      </c>
      <c r="AY281" s="17" t="s">
        <v>142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79</v>
      </c>
      <c r="BK281" s="190">
        <f>ROUND(I281*H281,2)</f>
        <v>0</v>
      </c>
      <c r="BL281" s="17" t="s">
        <v>149</v>
      </c>
      <c r="BM281" s="189" t="s">
        <v>448</v>
      </c>
    </row>
    <row r="282" spans="1:65" s="2" customFormat="1" ht="11.25">
      <c r="A282" s="34"/>
      <c r="B282" s="35"/>
      <c r="C282" s="36"/>
      <c r="D282" s="191" t="s">
        <v>151</v>
      </c>
      <c r="E282" s="36"/>
      <c r="F282" s="192" t="s">
        <v>449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151</v>
      </c>
      <c r="AU282" s="17" t="s">
        <v>82</v>
      </c>
    </row>
    <row r="283" spans="1:65" s="2" customFormat="1" ht="11.25">
      <c r="A283" s="34"/>
      <c r="B283" s="35"/>
      <c r="C283" s="36"/>
      <c r="D283" s="196" t="s">
        <v>153</v>
      </c>
      <c r="E283" s="36"/>
      <c r="F283" s="197" t="s">
        <v>450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153</v>
      </c>
      <c r="AU283" s="17" t="s">
        <v>82</v>
      </c>
    </row>
    <row r="284" spans="1:65" s="13" customFormat="1" ht="11.25">
      <c r="B284" s="198"/>
      <c r="C284" s="199"/>
      <c r="D284" s="191" t="s">
        <v>155</v>
      </c>
      <c r="E284" s="200" t="s">
        <v>19</v>
      </c>
      <c r="F284" s="201" t="s">
        <v>451</v>
      </c>
      <c r="G284" s="199"/>
      <c r="H284" s="202">
        <v>15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155</v>
      </c>
      <c r="AU284" s="208" t="s">
        <v>82</v>
      </c>
      <c r="AV284" s="13" t="s">
        <v>82</v>
      </c>
      <c r="AW284" s="13" t="s">
        <v>33</v>
      </c>
      <c r="AX284" s="13" t="s">
        <v>79</v>
      </c>
      <c r="AY284" s="208" t="s">
        <v>142</v>
      </c>
    </row>
    <row r="285" spans="1:65" s="2" customFormat="1" ht="21.75" customHeight="1">
      <c r="A285" s="34"/>
      <c r="B285" s="35"/>
      <c r="C285" s="178" t="s">
        <v>452</v>
      </c>
      <c r="D285" s="178" t="s">
        <v>144</v>
      </c>
      <c r="E285" s="179" t="s">
        <v>453</v>
      </c>
      <c r="F285" s="180" t="s">
        <v>454</v>
      </c>
      <c r="G285" s="181" t="s">
        <v>335</v>
      </c>
      <c r="H285" s="182">
        <v>10</v>
      </c>
      <c r="I285" s="183"/>
      <c r="J285" s="184">
        <f>ROUND(I285*H285,2)</f>
        <v>0</v>
      </c>
      <c r="K285" s="180" t="s">
        <v>148</v>
      </c>
      <c r="L285" s="39"/>
      <c r="M285" s="185" t="s">
        <v>19</v>
      </c>
      <c r="N285" s="186" t="s">
        <v>42</v>
      </c>
      <c r="O285" s="64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149</v>
      </c>
      <c r="AT285" s="189" t="s">
        <v>144</v>
      </c>
      <c r="AU285" s="189" t="s">
        <v>82</v>
      </c>
      <c r="AY285" s="17" t="s">
        <v>142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79</v>
      </c>
      <c r="BK285" s="190">
        <f>ROUND(I285*H285,2)</f>
        <v>0</v>
      </c>
      <c r="BL285" s="17" t="s">
        <v>149</v>
      </c>
      <c r="BM285" s="189" t="s">
        <v>455</v>
      </c>
    </row>
    <row r="286" spans="1:65" s="2" customFormat="1" ht="19.5">
      <c r="A286" s="34"/>
      <c r="B286" s="35"/>
      <c r="C286" s="36"/>
      <c r="D286" s="191" t="s">
        <v>151</v>
      </c>
      <c r="E286" s="36"/>
      <c r="F286" s="192" t="s">
        <v>456</v>
      </c>
      <c r="G286" s="36"/>
      <c r="H286" s="36"/>
      <c r="I286" s="193"/>
      <c r="J286" s="36"/>
      <c r="K286" s="36"/>
      <c r="L286" s="39"/>
      <c r="M286" s="194"/>
      <c r="N286" s="195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151</v>
      </c>
      <c r="AU286" s="17" t="s">
        <v>82</v>
      </c>
    </row>
    <row r="287" spans="1:65" s="2" customFormat="1" ht="11.25">
      <c r="A287" s="34"/>
      <c r="B287" s="35"/>
      <c r="C287" s="36"/>
      <c r="D287" s="196" t="s">
        <v>153</v>
      </c>
      <c r="E287" s="36"/>
      <c r="F287" s="197" t="s">
        <v>457</v>
      </c>
      <c r="G287" s="36"/>
      <c r="H287" s="36"/>
      <c r="I287" s="193"/>
      <c r="J287" s="36"/>
      <c r="K287" s="36"/>
      <c r="L287" s="39"/>
      <c r="M287" s="194"/>
      <c r="N287" s="19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153</v>
      </c>
      <c r="AU287" s="17" t="s">
        <v>82</v>
      </c>
    </row>
    <row r="288" spans="1:65" s="13" customFormat="1" ht="11.25">
      <c r="B288" s="198"/>
      <c r="C288" s="199"/>
      <c r="D288" s="191" t="s">
        <v>155</v>
      </c>
      <c r="E288" s="200" t="s">
        <v>19</v>
      </c>
      <c r="F288" s="201" t="s">
        <v>458</v>
      </c>
      <c r="G288" s="199"/>
      <c r="H288" s="202">
        <v>2</v>
      </c>
      <c r="I288" s="203"/>
      <c r="J288" s="199"/>
      <c r="K288" s="199"/>
      <c r="L288" s="204"/>
      <c r="M288" s="205"/>
      <c r="N288" s="206"/>
      <c r="O288" s="206"/>
      <c r="P288" s="206"/>
      <c r="Q288" s="206"/>
      <c r="R288" s="206"/>
      <c r="S288" s="206"/>
      <c r="T288" s="207"/>
      <c r="AT288" s="208" t="s">
        <v>155</v>
      </c>
      <c r="AU288" s="208" t="s">
        <v>82</v>
      </c>
      <c r="AV288" s="13" t="s">
        <v>82</v>
      </c>
      <c r="AW288" s="13" t="s">
        <v>33</v>
      </c>
      <c r="AX288" s="13" t="s">
        <v>71</v>
      </c>
      <c r="AY288" s="208" t="s">
        <v>142</v>
      </c>
    </row>
    <row r="289" spans="1:65" s="13" customFormat="1" ht="11.25">
      <c r="B289" s="198"/>
      <c r="C289" s="199"/>
      <c r="D289" s="191" t="s">
        <v>155</v>
      </c>
      <c r="E289" s="200" t="s">
        <v>19</v>
      </c>
      <c r="F289" s="201" t="s">
        <v>459</v>
      </c>
      <c r="G289" s="199"/>
      <c r="H289" s="202">
        <v>4</v>
      </c>
      <c r="I289" s="203"/>
      <c r="J289" s="199"/>
      <c r="K289" s="199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155</v>
      </c>
      <c r="AU289" s="208" t="s">
        <v>82</v>
      </c>
      <c r="AV289" s="13" t="s">
        <v>82</v>
      </c>
      <c r="AW289" s="13" t="s">
        <v>33</v>
      </c>
      <c r="AX289" s="13" t="s">
        <v>71</v>
      </c>
      <c r="AY289" s="208" t="s">
        <v>142</v>
      </c>
    </row>
    <row r="290" spans="1:65" s="13" customFormat="1" ht="11.25">
      <c r="B290" s="198"/>
      <c r="C290" s="199"/>
      <c r="D290" s="191" t="s">
        <v>155</v>
      </c>
      <c r="E290" s="200" t="s">
        <v>19</v>
      </c>
      <c r="F290" s="201" t="s">
        <v>460</v>
      </c>
      <c r="G290" s="199"/>
      <c r="H290" s="202">
        <v>2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155</v>
      </c>
      <c r="AU290" s="208" t="s">
        <v>82</v>
      </c>
      <c r="AV290" s="13" t="s">
        <v>82</v>
      </c>
      <c r="AW290" s="13" t="s">
        <v>33</v>
      </c>
      <c r="AX290" s="13" t="s">
        <v>71</v>
      </c>
      <c r="AY290" s="208" t="s">
        <v>142</v>
      </c>
    </row>
    <row r="291" spans="1:65" s="13" customFormat="1" ht="11.25">
      <c r="B291" s="198"/>
      <c r="C291" s="199"/>
      <c r="D291" s="191" t="s">
        <v>155</v>
      </c>
      <c r="E291" s="200" t="s">
        <v>19</v>
      </c>
      <c r="F291" s="201" t="s">
        <v>461</v>
      </c>
      <c r="G291" s="199"/>
      <c r="H291" s="202">
        <v>2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155</v>
      </c>
      <c r="AU291" s="208" t="s">
        <v>82</v>
      </c>
      <c r="AV291" s="13" t="s">
        <v>82</v>
      </c>
      <c r="AW291" s="13" t="s">
        <v>33</v>
      </c>
      <c r="AX291" s="13" t="s">
        <v>71</v>
      </c>
      <c r="AY291" s="208" t="s">
        <v>142</v>
      </c>
    </row>
    <row r="292" spans="1:65" s="2" customFormat="1" ht="16.5" customHeight="1">
      <c r="A292" s="34"/>
      <c r="B292" s="35"/>
      <c r="C292" s="209" t="s">
        <v>462</v>
      </c>
      <c r="D292" s="209" t="s">
        <v>267</v>
      </c>
      <c r="E292" s="210" t="s">
        <v>463</v>
      </c>
      <c r="F292" s="211" t="s">
        <v>464</v>
      </c>
      <c r="G292" s="212" t="s">
        <v>335</v>
      </c>
      <c r="H292" s="213">
        <v>2</v>
      </c>
      <c r="I292" s="214"/>
      <c r="J292" s="215">
        <f>ROUND(I292*H292,2)</f>
        <v>0</v>
      </c>
      <c r="K292" s="211" t="s">
        <v>148</v>
      </c>
      <c r="L292" s="216"/>
      <c r="M292" s="217" t="s">
        <v>19</v>
      </c>
      <c r="N292" s="218" t="s">
        <v>42</v>
      </c>
      <c r="O292" s="64"/>
      <c r="P292" s="187">
        <f>O292*H292</f>
        <v>0</v>
      </c>
      <c r="Q292" s="187">
        <v>1E-4</v>
      </c>
      <c r="R292" s="187">
        <f>Q292*H292</f>
        <v>2.0000000000000001E-4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204</v>
      </c>
      <c r="AT292" s="189" t="s">
        <v>267</v>
      </c>
      <c r="AU292" s="189" t="s">
        <v>82</v>
      </c>
      <c r="AY292" s="17" t="s">
        <v>142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79</v>
      </c>
      <c r="BK292" s="190">
        <f>ROUND(I292*H292,2)</f>
        <v>0</v>
      </c>
      <c r="BL292" s="17" t="s">
        <v>149</v>
      </c>
      <c r="BM292" s="189" t="s">
        <v>465</v>
      </c>
    </row>
    <row r="293" spans="1:65" s="2" customFormat="1" ht="11.25">
      <c r="A293" s="34"/>
      <c r="B293" s="35"/>
      <c r="C293" s="36"/>
      <c r="D293" s="191" t="s">
        <v>151</v>
      </c>
      <c r="E293" s="36"/>
      <c r="F293" s="192" t="s">
        <v>464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151</v>
      </c>
      <c r="AU293" s="17" t="s">
        <v>82</v>
      </c>
    </row>
    <row r="294" spans="1:65" s="2" customFormat="1" ht="16.5" customHeight="1">
      <c r="A294" s="34"/>
      <c r="B294" s="35"/>
      <c r="C294" s="209" t="s">
        <v>466</v>
      </c>
      <c r="D294" s="209" t="s">
        <v>267</v>
      </c>
      <c r="E294" s="210" t="s">
        <v>467</v>
      </c>
      <c r="F294" s="211" t="s">
        <v>468</v>
      </c>
      <c r="G294" s="212" t="s">
        <v>335</v>
      </c>
      <c r="H294" s="213">
        <v>8</v>
      </c>
      <c r="I294" s="214"/>
      <c r="J294" s="215">
        <f>ROUND(I294*H294,2)</f>
        <v>0</v>
      </c>
      <c r="K294" s="211" t="s">
        <v>148</v>
      </c>
      <c r="L294" s="216"/>
      <c r="M294" s="217" t="s">
        <v>19</v>
      </c>
      <c r="N294" s="218" t="s">
        <v>42</v>
      </c>
      <c r="O294" s="64"/>
      <c r="P294" s="187">
        <f>O294*H294</f>
        <v>0</v>
      </c>
      <c r="Q294" s="187">
        <v>2.7999999999999998E-4</v>
      </c>
      <c r="R294" s="187">
        <f>Q294*H294</f>
        <v>2.2399999999999998E-3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204</v>
      </c>
      <c r="AT294" s="189" t="s">
        <v>267</v>
      </c>
      <c r="AU294" s="189" t="s">
        <v>82</v>
      </c>
      <c r="AY294" s="17" t="s">
        <v>142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79</v>
      </c>
      <c r="BK294" s="190">
        <f>ROUND(I294*H294,2)</f>
        <v>0</v>
      </c>
      <c r="BL294" s="17" t="s">
        <v>149</v>
      </c>
      <c r="BM294" s="189" t="s">
        <v>469</v>
      </c>
    </row>
    <row r="295" spans="1:65" s="2" customFormat="1" ht="11.25">
      <c r="A295" s="34"/>
      <c r="B295" s="35"/>
      <c r="C295" s="36"/>
      <c r="D295" s="191" t="s">
        <v>151</v>
      </c>
      <c r="E295" s="36"/>
      <c r="F295" s="192" t="s">
        <v>468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151</v>
      </c>
      <c r="AU295" s="17" t="s">
        <v>82</v>
      </c>
    </row>
    <row r="296" spans="1:65" s="13" customFormat="1" ht="11.25">
      <c r="B296" s="198"/>
      <c r="C296" s="199"/>
      <c r="D296" s="191" t="s">
        <v>155</v>
      </c>
      <c r="E296" s="200" t="s">
        <v>19</v>
      </c>
      <c r="F296" s="201" t="s">
        <v>470</v>
      </c>
      <c r="G296" s="199"/>
      <c r="H296" s="202">
        <v>8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155</v>
      </c>
      <c r="AU296" s="208" t="s">
        <v>82</v>
      </c>
      <c r="AV296" s="13" t="s">
        <v>82</v>
      </c>
      <c r="AW296" s="13" t="s">
        <v>33</v>
      </c>
      <c r="AX296" s="13" t="s">
        <v>79</v>
      </c>
      <c r="AY296" s="208" t="s">
        <v>142</v>
      </c>
    </row>
    <row r="297" spans="1:65" s="2" customFormat="1" ht="21.75" customHeight="1">
      <c r="A297" s="34"/>
      <c r="B297" s="35"/>
      <c r="C297" s="178" t="s">
        <v>471</v>
      </c>
      <c r="D297" s="178" t="s">
        <v>144</v>
      </c>
      <c r="E297" s="179" t="s">
        <v>472</v>
      </c>
      <c r="F297" s="180" t="s">
        <v>473</v>
      </c>
      <c r="G297" s="181" t="s">
        <v>335</v>
      </c>
      <c r="H297" s="182">
        <v>2</v>
      </c>
      <c r="I297" s="183"/>
      <c r="J297" s="184">
        <f>ROUND(I297*H297,2)</f>
        <v>0</v>
      </c>
      <c r="K297" s="180" t="s">
        <v>148</v>
      </c>
      <c r="L297" s="39"/>
      <c r="M297" s="185" t="s">
        <v>19</v>
      </c>
      <c r="N297" s="186" t="s">
        <v>42</v>
      </c>
      <c r="O297" s="64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149</v>
      </c>
      <c r="AT297" s="189" t="s">
        <v>144</v>
      </c>
      <c r="AU297" s="189" t="s">
        <v>82</v>
      </c>
      <c r="AY297" s="17" t="s">
        <v>142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79</v>
      </c>
      <c r="BK297" s="190">
        <f>ROUND(I297*H297,2)</f>
        <v>0</v>
      </c>
      <c r="BL297" s="17" t="s">
        <v>149</v>
      </c>
      <c r="BM297" s="189" t="s">
        <v>474</v>
      </c>
    </row>
    <row r="298" spans="1:65" s="2" customFormat="1" ht="11.25">
      <c r="A298" s="34"/>
      <c r="B298" s="35"/>
      <c r="C298" s="36"/>
      <c r="D298" s="191" t="s">
        <v>151</v>
      </c>
      <c r="E298" s="36"/>
      <c r="F298" s="192" t="s">
        <v>475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151</v>
      </c>
      <c r="AU298" s="17" t="s">
        <v>82</v>
      </c>
    </row>
    <row r="299" spans="1:65" s="2" customFormat="1" ht="11.25">
      <c r="A299" s="34"/>
      <c r="B299" s="35"/>
      <c r="C299" s="36"/>
      <c r="D299" s="196" t="s">
        <v>153</v>
      </c>
      <c r="E299" s="36"/>
      <c r="F299" s="197" t="s">
        <v>476</v>
      </c>
      <c r="G299" s="36"/>
      <c r="H299" s="36"/>
      <c r="I299" s="193"/>
      <c r="J299" s="36"/>
      <c r="K299" s="36"/>
      <c r="L299" s="39"/>
      <c r="M299" s="194"/>
      <c r="N299" s="195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153</v>
      </c>
      <c r="AU299" s="17" t="s">
        <v>82</v>
      </c>
    </row>
    <row r="300" spans="1:65" s="13" customFormat="1" ht="11.25">
      <c r="B300" s="198"/>
      <c r="C300" s="199"/>
      <c r="D300" s="191" t="s">
        <v>155</v>
      </c>
      <c r="E300" s="200" t="s">
        <v>19</v>
      </c>
      <c r="F300" s="201" t="s">
        <v>477</v>
      </c>
      <c r="G300" s="199"/>
      <c r="H300" s="202">
        <v>1</v>
      </c>
      <c r="I300" s="203"/>
      <c r="J300" s="199"/>
      <c r="K300" s="199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155</v>
      </c>
      <c r="AU300" s="208" t="s">
        <v>82</v>
      </c>
      <c r="AV300" s="13" t="s">
        <v>82</v>
      </c>
      <c r="AW300" s="13" t="s">
        <v>33</v>
      </c>
      <c r="AX300" s="13" t="s">
        <v>71</v>
      </c>
      <c r="AY300" s="208" t="s">
        <v>142</v>
      </c>
    </row>
    <row r="301" spans="1:65" s="13" customFormat="1" ht="11.25">
      <c r="B301" s="198"/>
      <c r="C301" s="199"/>
      <c r="D301" s="191" t="s">
        <v>155</v>
      </c>
      <c r="E301" s="200" t="s">
        <v>19</v>
      </c>
      <c r="F301" s="201" t="s">
        <v>478</v>
      </c>
      <c r="G301" s="199"/>
      <c r="H301" s="202">
        <v>1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155</v>
      </c>
      <c r="AU301" s="208" t="s">
        <v>82</v>
      </c>
      <c r="AV301" s="13" t="s">
        <v>82</v>
      </c>
      <c r="AW301" s="13" t="s">
        <v>33</v>
      </c>
      <c r="AX301" s="13" t="s">
        <v>71</v>
      </c>
      <c r="AY301" s="208" t="s">
        <v>142</v>
      </c>
    </row>
    <row r="302" spans="1:65" s="2" customFormat="1" ht="24.2" customHeight="1">
      <c r="A302" s="34"/>
      <c r="B302" s="35"/>
      <c r="C302" s="209" t="s">
        <v>479</v>
      </c>
      <c r="D302" s="209" t="s">
        <v>267</v>
      </c>
      <c r="E302" s="210" t="s">
        <v>480</v>
      </c>
      <c r="F302" s="211" t="s">
        <v>481</v>
      </c>
      <c r="G302" s="212" t="s">
        <v>335</v>
      </c>
      <c r="H302" s="213">
        <v>2</v>
      </c>
      <c r="I302" s="214"/>
      <c r="J302" s="215">
        <f>ROUND(I302*H302,2)</f>
        <v>0</v>
      </c>
      <c r="K302" s="211" t="s">
        <v>19</v>
      </c>
      <c r="L302" s="216"/>
      <c r="M302" s="217" t="s">
        <v>19</v>
      </c>
      <c r="N302" s="218" t="s">
        <v>42</v>
      </c>
      <c r="O302" s="64"/>
      <c r="P302" s="187">
        <f>O302*H302</f>
        <v>0</v>
      </c>
      <c r="Q302" s="187">
        <v>4.8999999999999998E-4</v>
      </c>
      <c r="R302" s="187">
        <f>Q302*H302</f>
        <v>9.7999999999999997E-4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204</v>
      </c>
      <c r="AT302" s="189" t="s">
        <v>267</v>
      </c>
      <c r="AU302" s="189" t="s">
        <v>82</v>
      </c>
      <c r="AY302" s="17" t="s">
        <v>142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79</v>
      </c>
      <c r="BK302" s="190">
        <f>ROUND(I302*H302,2)</f>
        <v>0</v>
      </c>
      <c r="BL302" s="17" t="s">
        <v>149</v>
      </c>
      <c r="BM302" s="189" t="s">
        <v>482</v>
      </c>
    </row>
    <row r="303" spans="1:65" s="2" customFormat="1" ht="11.25">
      <c r="A303" s="34"/>
      <c r="B303" s="35"/>
      <c r="C303" s="36"/>
      <c r="D303" s="191" t="s">
        <v>151</v>
      </c>
      <c r="E303" s="36"/>
      <c r="F303" s="192" t="s">
        <v>481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151</v>
      </c>
      <c r="AU303" s="17" t="s">
        <v>82</v>
      </c>
    </row>
    <row r="304" spans="1:65" s="2" customFormat="1" ht="24.2" customHeight="1">
      <c r="A304" s="34"/>
      <c r="B304" s="35"/>
      <c r="C304" s="178" t="s">
        <v>483</v>
      </c>
      <c r="D304" s="178" t="s">
        <v>144</v>
      </c>
      <c r="E304" s="179" t="s">
        <v>484</v>
      </c>
      <c r="F304" s="180" t="s">
        <v>485</v>
      </c>
      <c r="G304" s="181" t="s">
        <v>335</v>
      </c>
      <c r="H304" s="182">
        <v>1</v>
      </c>
      <c r="I304" s="183"/>
      <c r="J304" s="184">
        <f>ROUND(I304*H304,2)</f>
        <v>0</v>
      </c>
      <c r="K304" s="180" t="s">
        <v>148</v>
      </c>
      <c r="L304" s="39"/>
      <c r="M304" s="185" t="s">
        <v>19</v>
      </c>
      <c r="N304" s="186" t="s">
        <v>42</v>
      </c>
      <c r="O304" s="64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149</v>
      </c>
      <c r="AT304" s="189" t="s">
        <v>144</v>
      </c>
      <c r="AU304" s="189" t="s">
        <v>82</v>
      </c>
      <c r="AY304" s="17" t="s">
        <v>142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79</v>
      </c>
      <c r="BK304" s="190">
        <f>ROUND(I304*H304,2)</f>
        <v>0</v>
      </c>
      <c r="BL304" s="17" t="s">
        <v>149</v>
      </c>
      <c r="BM304" s="189" t="s">
        <v>486</v>
      </c>
    </row>
    <row r="305" spans="1:65" s="2" customFormat="1" ht="11.25">
      <c r="A305" s="34"/>
      <c r="B305" s="35"/>
      <c r="C305" s="36"/>
      <c r="D305" s="191" t="s">
        <v>151</v>
      </c>
      <c r="E305" s="36"/>
      <c r="F305" s="192" t="s">
        <v>487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151</v>
      </c>
      <c r="AU305" s="17" t="s">
        <v>82</v>
      </c>
    </row>
    <row r="306" spans="1:65" s="2" customFormat="1" ht="11.25">
      <c r="A306" s="34"/>
      <c r="B306" s="35"/>
      <c r="C306" s="36"/>
      <c r="D306" s="196" t="s">
        <v>153</v>
      </c>
      <c r="E306" s="36"/>
      <c r="F306" s="197" t="s">
        <v>488</v>
      </c>
      <c r="G306" s="36"/>
      <c r="H306" s="36"/>
      <c r="I306" s="193"/>
      <c r="J306" s="36"/>
      <c r="K306" s="36"/>
      <c r="L306" s="39"/>
      <c r="M306" s="194"/>
      <c r="N306" s="195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153</v>
      </c>
      <c r="AU306" s="17" t="s">
        <v>82</v>
      </c>
    </row>
    <row r="307" spans="1:65" s="13" customFormat="1" ht="11.25">
      <c r="B307" s="198"/>
      <c r="C307" s="199"/>
      <c r="D307" s="191" t="s">
        <v>155</v>
      </c>
      <c r="E307" s="200" t="s">
        <v>19</v>
      </c>
      <c r="F307" s="201" t="s">
        <v>489</v>
      </c>
      <c r="G307" s="199"/>
      <c r="H307" s="202">
        <v>1</v>
      </c>
      <c r="I307" s="203"/>
      <c r="J307" s="199"/>
      <c r="K307" s="199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155</v>
      </c>
      <c r="AU307" s="208" t="s">
        <v>82</v>
      </c>
      <c r="AV307" s="13" t="s">
        <v>82</v>
      </c>
      <c r="AW307" s="13" t="s">
        <v>33</v>
      </c>
      <c r="AX307" s="13" t="s">
        <v>79</v>
      </c>
      <c r="AY307" s="208" t="s">
        <v>142</v>
      </c>
    </row>
    <row r="308" spans="1:65" s="2" customFormat="1" ht="16.5" customHeight="1">
      <c r="A308" s="34"/>
      <c r="B308" s="35"/>
      <c r="C308" s="209" t="s">
        <v>490</v>
      </c>
      <c r="D308" s="209" t="s">
        <v>267</v>
      </c>
      <c r="E308" s="210" t="s">
        <v>491</v>
      </c>
      <c r="F308" s="211" t="s">
        <v>492</v>
      </c>
      <c r="G308" s="212" t="s">
        <v>335</v>
      </c>
      <c r="H308" s="213">
        <v>1</v>
      </c>
      <c r="I308" s="214"/>
      <c r="J308" s="215">
        <f>ROUND(I308*H308,2)</f>
        <v>0</v>
      </c>
      <c r="K308" s="211" t="s">
        <v>19</v>
      </c>
      <c r="L308" s="216"/>
      <c r="M308" s="217" t="s">
        <v>19</v>
      </c>
      <c r="N308" s="218" t="s">
        <v>42</v>
      </c>
      <c r="O308" s="64"/>
      <c r="P308" s="187">
        <f>O308*H308</f>
        <v>0</v>
      </c>
      <c r="Q308" s="187">
        <v>1.1999999999999999E-3</v>
      </c>
      <c r="R308" s="187">
        <f>Q308*H308</f>
        <v>1.1999999999999999E-3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204</v>
      </c>
      <c r="AT308" s="189" t="s">
        <v>267</v>
      </c>
      <c r="AU308" s="189" t="s">
        <v>82</v>
      </c>
      <c r="AY308" s="17" t="s">
        <v>142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79</v>
      </c>
      <c r="BK308" s="190">
        <f>ROUND(I308*H308,2)</f>
        <v>0</v>
      </c>
      <c r="BL308" s="17" t="s">
        <v>149</v>
      </c>
      <c r="BM308" s="189" t="s">
        <v>493</v>
      </c>
    </row>
    <row r="309" spans="1:65" s="2" customFormat="1" ht="11.25">
      <c r="A309" s="34"/>
      <c r="B309" s="35"/>
      <c r="C309" s="36"/>
      <c r="D309" s="191" t="s">
        <v>151</v>
      </c>
      <c r="E309" s="36"/>
      <c r="F309" s="192" t="s">
        <v>492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151</v>
      </c>
      <c r="AU309" s="17" t="s">
        <v>82</v>
      </c>
    </row>
    <row r="310" spans="1:65" s="2" customFormat="1" ht="21.75" customHeight="1">
      <c r="A310" s="34"/>
      <c r="B310" s="35"/>
      <c r="C310" s="178" t="s">
        <v>494</v>
      </c>
      <c r="D310" s="178" t="s">
        <v>144</v>
      </c>
      <c r="E310" s="179" t="s">
        <v>495</v>
      </c>
      <c r="F310" s="180" t="s">
        <v>496</v>
      </c>
      <c r="G310" s="181" t="s">
        <v>335</v>
      </c>
      <c r="H310" s="182">
        <v>1</v>
      </c>
      <c r="I310" s="183"/>
      <c r="J310" s="184">
        <f>ROUND(I310*H310,2)</f>
        <v>0</v>
      </c>
      <c r="K310" s="180" t="s">
        <v>148</v>
      </c>
      <c r="L310" s="39"/>
      <c r="M310" s="185" t="s">
        <v>19</v>
      </c>
      <c r="N310" s="186" t="s">
        <v>42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149</v>
      </c>
      <c r="AT310" s="189" t="s">
        <v>144</v>
      </c>
      <c r="AU310" s="189" t="s">
        <v>82</v>
      </c>
      <c r="AY310" s="17" t="s">
        <v>142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79</v>
      </c>
      <c r="BK310" s="190">
        <f>ROUND(I310*H310,2)</f>
        <v>0</v>
      </c>
      <c r="BL310" s="17" t="s">
        <v>149</v>
      </c>
      <c r="BM310" s="189" t="s">
        <v>497</v>
      </c>
    </row>
    <row r="311" spans="1:65" s="2" customFormat="1" ht="11.25">
      <c r="A311" s="34"/>
      <c r="B311" s="35"/>
      <c r="C311" s="36"/>
      <c r="D311" s="191" t="s">
        <v>151</v>
      </c>
      <c r="E311" s="36"/>
      <c r="F311" s="192" t="s">
        <v>498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151</v>
      </c>
      <c r="AU311" s="17" t="s">
        <v>82</v>
      </c>
    </row>
    <row r="312" spans="1:65" s="2" customFormat="1" ht="11.25">
      <c r="A312" s="34"/>
      <c r="B312" s="35"/>
      <c r="C312" s="36"/>
      <c r="D312" s="196" t="s">
        <v>153</v>
      </c>
      <c r="E312" s="36"/>
      <c r="F312" s="197" t="s">
        <v>499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153</v>
      </c>
      <c r="AU312" s="17" t="s">
        <v>82</v>
      </c>
    </row>
    <row r="313" spans="1:65" s="13" customFormat="1" ht="11.25">
      <c r="B313" s="198"/>
      <c r="C313" s="199"/>
      <c r="D313" s="191" t="s">
        <v>155</v>
      </c>
      <c r="E313" s="200" t="s">
        <v>19</v>
      </c>
      <c r="F313" s="201" t="s">
        <v>500</v>
      </c>
      <c r="G313" s="199"/>
      <c r="H313" s="202">
        <v>1</v>
      </c>
      <c r="I313" s="203"/>
      <c r="J313" s="199"/>
      <c r="K313" s="199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155</v>
      </c>
      <c r="AU313" s="208" t="s">
        <v>82</v>
      </c>
      <c r="AV313" s="13" t="s">
        <v>82</v>
      </c>
      <c r="AW313" s="13" t="s">
        <v>33</v>
      </c>
      <c r="AX313" s="13" t="s">
        <v>79</v>
      </c>
      <c r="AY313" s="208" t="s">
        <v>142</v>
      </c>
    </row>
    <row r="314" spans="1:65" s="2" customFormat="1" ht="16.5" customHeight="1">
      <c r="A314" s="34"/>
      <c r="B314" s="35"/>
      <c r="C314" s="209" t="s">
        <v>501</v>
      </c>
      <c r="D314" s="209" t="s">
        <v>267</v>
      </c>
      <c r="E314" s="210" t="s">
        <v>502</v>
      </c>
      <c r="F314" s="211" t="s">
        <v>503</v>
      </c>
      <c r="G314" s="212" t="s">
        <v>335</v>
      </c>
      <c r="H314" s="213">
        <v>1</v>
      </c>
      <c r="I314" s="214"/>
      <c r="J314" s="215">
        <f>ROUND(I314*H314,2)</f>
        <v>0</v>
      </c>
      <c r="K314" s="211" t="s">
        <v>148</v>
      </c>
      <c r="L314" s="216"/>
      <c r="M314" s="217" t="s">
        <v>19</v>
      </c>
      <c r="N314" s="218" t="s">
        <v>42</v>
      </c>
      <c r="O314" s="64"/>
      <c r="P314" s="187">
        <f>O314*H314</f>
        <v>0</v>
      </c>
      <c r="Q314" s="187">
        <v>4.6000000000000001E-4</v>
      </c>
      <c r="R314" s="187">
        <f>Q314*H314</f>
        <v>4.6000000000000001E-4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204</v>
      </c>
      <c r="AT314" s="189" t="s">
        <v>267</v>
      </c>
      <c r="AU314" s="189" t="s">
        <v>82</v>
      </c>
      <c r="AY314" s="17" t="s">
        <v>142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79</v>
      </c>
      <c r="BK314" s="190">
        <f>ROUND(I314*H314,2)</f>
        <v>0</v>
      </c>
      <c r="BL314" s="17" t="s">
        <v>149</v>
      </c>
      <c r="BM314" s="189" t="s">
        <v>504</v>
      </c>
    </row>
    <row r="315" spans="1:65" s="2" customFormat="1" ht="11.25">
      <c r="A315" s="34"/>
      <c r="B315" s="35"/>
      <c r="C315" s="36"/>
      <c r="D315" s="191" t="s">
        <v>151</v>
      </c>
      <c r="E315" s="36"/>
      <c r="F315" s="192" t="s">
        <v>503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151</v>
      </c>
      <c r="AU315" s="17" t="s">
        <v>82</v>
      </c>
    </row>
    <row r="316" spans="1:65" s="2" customFormat="1" ht="21.75" customHeight="1">
      <c r="A316" s="34"/>
      <c r="B316" s="35"/>
      <c r="C316" s="178" t="s">
        <v>505</v>
      </c>
      <c r="D316" s="178" t="s">
        <v>144</v>
      </c>
      <c r="E316" s="179" t="s">
        <v>506</v>
      </c>
      <c r="F316" s="180" t="s">
        <v>507</v>
      </c>
      <c r="G316" s="181" t="s">
        <v>335</v>
      </c>
      <c r="H316" s="182">
        <v>2</v>
      </c>
      <c r="I316" s="183"/>
      <c r="J316" s="184">
        <f>ROUND(I316*H316,2)</f>
        <v>0</v>
      </c>
      <c r="K316" s="180" t="s">
        <v>148</v>
      </c>
      <c r="L316" s="39"/>
      <c r="M316" s="185" t="s">
        <v>19</v>
      </c>
      <c r="N316" s="186" t="s">
        <v>42</v>
      </c>
      <c r="O316" s="64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149</v>
      </c>
      <c r="AT316" s="189" t="s">
        <v>144</v>
      </c>
      <c r="AU316" s="189" t="s">
        <v>82</v>
      </c>
      <c r="AY316" s="17" t="s">
        <v>142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79</v>
      </c>
      <c r="BK316" s="190">
        <f>ROUND(I316*H316,2)</f>
        <v>0</v>
      </c>
      <c r="BL316" s="17" t="s">
        <v>149</v>
      </c>
      <c r="BM316" s="189" t="s">
        <v>508</v>
      </c>
    </row>
    <row r="317" spans="1:65" s="2" customFormat="1" ht="19.5">
      <c r="A317" s="34"/>
      <c r="B317" s="35"/>
      <c r="C317" s="36"/>
      <c r="D317" s="191" t="s">
        <v>151</v>
      </c>
      <c r="E317" s="36"/>
      <c r="F317" s="192" t="s">
        <v>509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151</v>
      </c>
      <c r="AU317" s="17" t="s">
        <v>82</v>
      </c>
    </row>
    <row r="318" spans="1:65" s="2" customFormat="1" ht="11.25">
      <c r="A318" s="34"/>
      <c r="B318" s="35"/>
      <c r="C318" s="36"/>
      <c r="D318" s="196" t="s">
        <v>153</v>
      </c>
      <c r="E318" s="36"/>
      <c r="F318" s="197" t="s">
        <v>510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153</v>
      </c>
      <c r="AU318" s="17" t="s">
        <v>82</v>
      </c>
    </row>
    <row r="319" spans="1:65" s="13" customFormat="1" ht="11.25">
      <c r="B319" s="198"/>
      <c r="C319" s="199"/>
      <c r="D319" s="191" t="s">
        <v>155</v>
      </c>
      <c r="E319" s="200" t="s">
        <v>19</v>
      </c>
      <c r="F319" s="201" t="s">
        <v>511</v>
      </c>
      <c r="G319" s="199"/>
      <c r="H319" s="202">
        <v>2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155</v>
      </c>
      <c r="AU319" s="208" t="s">
        <v>82</v>
      </c>
      <c r="AV319" s="13" t="s">
        <v>82</v>
      </c>
      <c r="AW319" s="13" t="s">
        <v>33</v>
      </c>
      <c r="AX319" s="13" t="s">
        <v>79</v>
      </c>
      <c r="AY319" s="208" t="s">
        <v>142</v>
      </c>
    </row>
    <row r="320" spans="1:65" s="2" customFormat="1" ht="16.5" customHeight="1">
      <c r="A320" s="34"/>
      <c r="B320" s="35"/>
      <c r="C320" s="209" t="s">
        <v>512</v>
      </c>
      <c r="D320" s="209" t="s">
        <v>267</v>
      </c>
      <c r="E320" s="210" t="s">
        <v>513</v>
      </c>
      <c r="F320" s="211" t="s">
        <v>514</v>
      </c>
      <c r="G320" s="212" t="s">
        <v>335</v>
      </c>
      <c r="H320" s="213">
        <v>2</v>
      </c>
      <c r="I320" s="214"/>
      <c r="J320" s="215">
        <f>ROUND(I320*H320,2)</f>
        <v>0</v>
      </c>
      <c r="K320" s="211" t="s">
        <v>148</v>
      </c>
      <c r="L320" s="216"/>
      <c r="M320" s="217" t="s">
        <v>19</v>
      </c>
      <c r="N320" s="218" t="s">
        <v>42</v>
      </c>
      <c r="O320" s="64"/>
      <c r="P320" s="187">
        <f>O320*H320</f>
        <v>0</v>
      </c>
      <c r="Q320" s="187">
        <v>1.67E-3</v>
      </c>
      <c r="R320" s="187">
        <f>Q320*H320</f>
        <v>3.3400000000000001E-3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204</v>
      </c>
      <c r="AT320" s="189" t="s">
        <v>267</v>
      </c>
      <c r="AU320" s="189" t="s">
        <v>82</v>
      </c>
      <c r="AY320" s="17" t="s">
        <v>142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79</v>
      </c>
      <c r="BK320" s="190">
        <f>ROUND(I320*H320,2)</f>
        <v>0</v>
      </c>
      <c r="BL320" s="17" t="s">
        <v>149</v>
      </c>
      <c r="BM320" s="189" t="s">
        <v>515</v>
      </c>
    </row>
    <row r="321" spans="1:65" s="2" customFormat="1" ht="11.25">
      <c r="A321" s="34"/>
      <c r="B321" s="35"/>
      <c r="C321" s="36"/>
      <c r="D321" s="191" t="s">
        <v>151</v>
      </c>
      <c r="E321" s="36"/>
      <c r="F321" s="192" t="s">
        <v>514</v>
      </c>
      <c r="G321" s="36"/>
      <c r="H321" s="36"/>
      <c r="I321" s="193"/>
      <c r="J321" s="36"/>
      <c r="K321" s="36"/>
      <c r="L321" s="39"/>
      <c r="M321" s="194"/>
      <c r="N321" s="195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151</v>
      </c>
      <c r="AU321" s="17" t="s">
        <v>82</v>
      </c>
    </row>
    <row r="322" spans="1:65" s="2" customFormat="1" ht="21.75" customHeight="1">
      <c r="A322" s="34"/>
      <c r="B322" s="35"/>
      <c r="C322" s="178" t="s">
        <v>516</v>
      </c>
      <c r="D322" s="178" t="s">
        <v>144</v>
      </c>
      <c r="E322" s="179" t="s">
        <v>517</v>
      </c>
      <c r="F322" s="180" t="s">
        <v>518</v>
      </c>
      <c r="G322" s="181" t="s">
        <v>335</v>
      </c>
      <c r="H322" s="182">
        <v>1</v>
      </c>
      <c r="I322" s="183"/>
      <c r="J322" s="184">
        <f>ROUND(I322*H322,2)</f>
        <v>0</v>
      </c>
      <c r="K322" s="180" t="s">
        <v>148</v>
      </c>
      <c r="L322" s="39"/>
      <c r="M322" s="185" t="s">
        <v>19</v>
      </c>
      <c r="N322" s="186" t="s">
        <v>42</v>
      </c>
      <c r="O322" s="64"/>
      <c r="P322" s="187">
        <f>O322*H322</f>
        <v>0</v>
      </c>
      <c r="Q322" s="187">
        <v>0</v>
      </c>
      <c r="R322" s="187">
        <f>Q322*H322</f>
        <v>0</v>
      </c>
      <c r="S322" s="187">
        <v>0</v>
      </c>
      <c r="T322" s="18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9" t="s">
        <v>149</v>
      </c>
      <c r="AT322" s="189" t="s">
        <v>144</v>
      </c>
      <c r="AU322" s="189" t="s">
        <v>82</v>
      </c>
      <c r="AY322" s="17" t="s">
        <v>142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7" t="s">
        <v>79</v>
      </c>
      <c r="BK322" s="190">
        <f>ROUND(I322*H322,2)</f>
        <v>0</v>
      </c>
      <c r="BL322" s="17" t="s">
        <v>149</v>
      </c>
      <c r="BM322" s="189" t="s">
        <v>519</v>
      </c>
    </row>
    <row r="323" spans="1:65" s="2" customFormat="1" ht="11.25">
      <c r="A323" s="34"/>
      <c r="B323" s="35"/>
      <c r="C323" s="36"/>
      <c r="D323" s="191" t="s">
        <v>151</v>
      </c>
      <c r="E323" s="36"/>
      <c r="F323" s="192" t="s">
        <v>520</v>
      </c>
      <c r="G323" s="36"/>
      <c r="H323" s="36"/>
      <c r="I323" s="193"/>
      <c r="J323" s="36"/>
      <c r="K323" s="36"/>
      <c r="L323" s="39"/>
      <c r="M323" s="194"/>
      <c r="N323" s="19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151</v>
      </c>
      <c r="AU323" s="17" t="s">
        <v>82</v>
      </c>
    </row>
    <row r="324" spans="1:65" s="2" customFormat="1" ht="11.25">
      <c r="A324" s="34"/>
      <c r="B324" s="35"/>
      <c r="C324" s="36"/>
      <c r="D324" s="196" t="s">
        <v>153</v>
      </c>
      <c r="E324" s="36"/>
      <c r="F324" s="197" t="s">
        <v>521</v>
      </c>
      <c r="G324" s="36"/>
      <c r="H324" s="36"/>
      <c r="I324" s="193"/>
      <c r="J324" s="36"/>
      <c r="K324" s="36"/>
      <c r="L324" s="39"/>
      <c r="M324" s="194"/>
      <c r="N324" s="19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153</v>
      </c>
      <c r="AU324" s="17" t="s">
        <v>82</v>
      </c>
    </row>
    <row r="325" spans="1:65" s="13" customFormat="1" ht="11.25">
      <c r="B325" s="198"/>
      <c r="C325" s="199"/>
      <c r="D325" s="191" t="s">
        <v>155</v>
      </c>
      <c r="E325" s="200" t="s">
        <v>19</v>
      </c>
      <c r="F325" s="201" t="s">
        <v>522</v>
      </c>
      <c r="G325" s="199"/>
      <c r="H325" s="202">
        <v>1</v>
      </c>
      <c r="I325" s="203"/>
      <c r="J325" s="199"/>
      <c r="K325" s="199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155</v>
      </c>
      <c r="AU325" s="208" t="s">
        <v>82</v>
      </c>
      <c r="AV325" s="13" t="s">
        <v>82</v>
      </c>
      <c r="AW325" s="13" t="s">
        <v>33</v>
      </c>
      <c r="AX325" s="13" t="s">
        <v>79</v>
      </c>
      <c r="AY325" s="208" t="s">
        <v>142</v>
      </c>
    </row>
    <row r="326" spans="1:65" s="2" customFormat="1" ht="24.2" customHeight="1">
      <c r="A326" s="34"/>
      <c r="B326" s="35"/>
      <c r="C326" s="209" t="s">
        <v>523</v>
      </c>
      <c r="D326" s="209" t="s">
        <v>267</v>
      </c>
      <c r="E326" s="210" t="s">
        <v>524</v>
      </c>
      <c r="F326" s="211" t="s">
        <v>525</v>
      </c>
      <c r="G326" s="212" t="s">
        <v>335</v>
      </c>
      <c r="H326" s="213">
        <v>1</v>
      </c>
      <c r="I326" s="214"/>
      <c r="J326" s="215">
        <f>ROUND(I326*H326,2)</f>
        <v>0</v>
      </c>
      <c r="K326" s="211" t="s">
        <v>19</v>
      </c>
      <c r="L326" s="216"/>
      <c r="M326" s="217" t="s">
        <v>19</v>
      </c>
      <c r="N326" s="218" t="s">
        <v>42</v>
      </c>
      <c r="O326" s="64"/>
      <c r="P326" s="187">
        <f>O326*H326</f>
        <v>0</v>
      </c>
      <c r="Q326" s="187">
        <v>1.6000000000000001E-3</v>
      </c>
      <c r="R326" s="187">
        <f>Q326*H326</f>
        <v>1.6000000000000001E-3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204</v>
      </c>
      <c r="AT326" s="189" t="s">
        <v>267</v>
      </c>
      <c r="AU326" s="189" t="s">
        <v>82</v>
      </c>
      <c r="AY326" s="17" t="s">
        <v>142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7" t="s">
        <v>79</v>
      </c>
      <c r="BK326" s="190">
        <f>ROUND(I326*H326,2)</f>
        <v>0</v>
      </c>
      <c r="BL326" s="17" t="s">
        <v>149</v>
      </c>
      <c r="BM326" s="189" t="s">
        <v>526</v>
      </c>
    </row>
    <row r="327" spans="1:65" s="2" customFormat="1" ht="11.25">
      <c r="A327" s="34"/>
      <c r="B327" s="35"/>
      <c r="C327" s="36"/>
      <c r="D327" s="191" t="s">
        <v>151</v>
      </c>
      <c r="E327" s="36"/>
      <c r="F327" s="192" t="s">
        <v>525</v>
      </c>
      <c r="G327" s="36"/>
      <c r="H327" s="36"/>
      <c r="I327" s="193"/>
      <c r="J327" s="36"/>
      <c r="K327" s="36"/>
      <c r="L327" s="39"/>
      <c r="M327" s="194"/>
      <c r="N327" s="19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151</v>
      </c>
      <c r="AU327" s="17" t="s">
        <v>82</v>
      </c>
    </row>
    <row r="328" spans="1:65" s="2" customFormat="1" ht="21.75" customHeight="1">
      <c r="A328" s="34"/>
      <c r="B328" s="35"/>
      <c r="C328" s="178" t="s">
        <v>527</v>
      </c>
      <c r="D328" s="178" t="s">
        <v>144</v>
      </c>
      <c r="E328" s="179" t="s">
        <v>528</v>
      </c>
      <c r="F328" s="180" t="s">
        <v>529</v>
      </c>
      <c r="G328" s="181" t="s">
        <v>335</v>
      </c>
      <c r="H328" s="182">
        <v>2</v>
      </c>
      <c r="I328" s="183"/>
      <c r="J328" s="184">
        <f>ROUND(I328*H328,2)</f>
        <v>0</v>
      </c>
      <c r="K328" s="180" t="s">
        <v>148</v>
      </c>
      <c r="L328" s="39"/>
      <c r="M328" s="185" t="s">
        <v>19</v>
      </c>
      <c r="N328" s="186" t="s">
        <v>42</v>
      </c>
      <c r="O328" s="64"/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9" t="s">
        <v>149</v>
      </c>
      <c r="AT328" s="189" t="s">
        <v>144</v>
      </c>
      <c r="AU328" s="189" t="s">
        <v>82</v>
      </c>
      <c r="AY328" s="17" t="s">
        <v>142</v>
      </c>
      <c r="BE328" s="190">
        <f>IF(N328="základní",J328,0)</f>
        <v>0</v>
      </c>
      <c r="BF328" s="190">
        <f>IF(N328="snížená",J328,0)</f>
        <v>0</v>
      </c>
      <c r="BG328" s="190">
        <f>IF(N328="zákl. přenesená",J328,0)</f>
        <v>0</v>
      </c>
      <c r="BH328" s="190">
        <f>IF(N328="sníž. přenesená",J328,0)</f>
        <v>0</v>
      </c>
      <c r="BI328" s="190">
        <f>IF(N328="nulová",J328,0)</f>
        <v>0</v>
      </c>
      <c r="BJ328" s="17" t="s">
        <v>79</v>
      </c>
      <c r="BK328" s="190">
        <f>ROUND(I328*H328,2)</f>
        <v>0</v>
      </c>
      <c r="BL328" s="17" t="s">
        <v>149</v>
      </c>
      <c r="BM328" s="189" t="s">
        <v>530</v>
      </c>
    </row>
    <row r="329" spans="1:65" s="2" customFormat="1" ht="11.25">
      <c r="A329" s="34"/>
      <c r="B329" s="35"/>
      <c r="C329" s="36"/>
      <c r="D329" s="191" t="s">
        <v>151</v>
      </c>
      <c r="E329" s="36"/>
      <c r="F329" s="192" t="s">
        <v>531</v>
      </c>
      <c r="G329" s="36"/>
      <c r="H329" s="36"/>
      <c r="I329" s="193"/>
      <c r="J329" s="36"/>
      <c r="K329" s="36"/>
      <c r="L329" s="39"/>
      <c r="M329" s="194"/>
      <c r="N329" s="195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151</v>
      </c>
      <c r="AU329" s="17" t="s">
        <v>82</v>
      </c>
    </row>
    <row r="330" spans="1:65" s="2" customFormat="1" ht="11.25">
      <c r="A330" s="34"/>
      <c r="B330" s="35"/>
      <c r="C330" s="36"/>
      <c r="D330" s="196" t="s">
        <v>153</v>
      </c>
      <c r="E330" s="36"/>
      <c r="F330" s="197" t="s">
        <v>532</v>
      </c>
      <c r="G330" s="36"/>
      <c r="H330" s="36"/>
      <c r="I330" s="193"/>
      <c r="J330" s="36"/>
      <c r="K330" s="36"/>
      <c r="L330" s="39"/>
      <c r="M330" s="194"/>
      <c r="N330" s="195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153</v>
      </c>
      <c r="AU330" s="17" t="s">
        <v>82</v>
      </c>
    </row>
    <row r="331" spans="1:65" s="13" customFormat="1" ht="11.25">
      <c r="B331" s="198"/>
      <c r="C331" s="199"/>
      <c r="D331" s="191" t="s">
        <v>155</v>
      </c>
      <c r="E331" s="200" t="s">
        <v>19</v>
      </c>
      <c r="F331" s="201" t="s">
        <v>533</v>
      </c>
      <c r="G331" s="199"/>
      <c r="H331" s="202">
        <v>2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155</v>
      </c>
      <c r="AU331" s="208" t="s">
        <v>82</v>
      </c>
      <c r="AV331" s="13" t="s">
        <v>82</v>
      </c>
      <c r="AW331" s="13" t="s">
        <v>33</v>
      </c>
      <c r="AX331" s="13" t="s">
        <v>79</v>
      </c>
      <c r="AY331" s="208" t="s">
        <v>142</v>
      </c>
    </row>
    <row r="332" spans="1:65" s="2" customFormat="1" ht="24.2" customHeight="1">
      <c r="A332" s="34"/>
      <c r="B332" s="35"/>
      <c r="C332" s="209" t="s">
        <v>534</v>
      </c>
      <c r="D332" s="209" t="s">
        <v>267</v>
      </c>
      <c r="E332" s="210" t="s">
        <v>535</v>
      </c>
      <c r="F332" s="211" t="s">
        <v>536</v>
      </c>
      <c r="G332" s="212" t="s">
        <v>335</v>
      </c>
      <c r="H332" s="213">
        <v>2</v>
      </c>
      <c r="I332" s="214"/>
      <c r="J332" s="215">
        <f>ROUND(I332*H332,2)</f>
        <v>0</v>
      </c>
      <c r="K332" s="211" t="s">
        <v>19</v>
      </c>
      <c r="L332" s="216"/>
      <c r="M332" s="217" t="s">
        <v>19</v>
      </c>
      <c r="N332" s="218" t="s">
        <v>42</v>
      </c>
      <c r="O332" s="64"/>
      <c r="P332" s="187">
        <f>O332*H332</f>
        <v>0</v>
      </c>
      <c r="Q332" s="187">
        <v>4.45E-3</v>
      </c>
      <c r="R332" s="187">
        <f>Q332*H332</f>
        <v>8.8999999999999999E-3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204</v>
      </c>
      <c r="AT332" s="189" t="s">
        <v>267</v>
      </c>
      <c r="AU332" s="189" t="s">
        <v>82</v>
      </c>
      <c r="AY332" s="17" t="s">
        <v>142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7" t="s">
        <v>79</v>
      </c>
      <c r="BK332" s="190">
        <f>ROUND(I332*H332,2)</f>
        <v>0</v>
      </c>
      <c r="BL332" s="17" t="s">
        <v>149</v>
      </c>
      <c r="BM332" s="189" t="s">
        <v>537</v>
      </c>
    </row>
    <row r="333" spans="1:65" s="2" customFormat="1" ht="11.25">
      <c r="A333" s="34"/>
      <c r="B333" s="35"/>
      <c r="C333" s="36"/>
      <c r="D333" s="191" t="s">
        <v>151</v>
      </c>
      <c r="E333" s="36"/>
      <c r="F333" s="192" t="s">
        <v>536</v>
      </c>
      <c r="G333" s="36"/>
      <c r="H333" s="36"/>
      <c r="I333" s="193"/>
      <c r="J333" s="36"/>
      <c r="K333" s="36"/>
      <c r="L333" s="39"/>
      <c r="M333" s="194"/>
      <c r="N333" s="195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151</v>
      </c>
      <c r="AU333" s="17" t="s">
        <v>82</v>
      </c>
    </row>
    <row r="334" spans="1:65" s="2" customFormat="1" ht="16.5" customHeight="1">
      <c r="A334" s="34"/>
      <c r="B334" s="35"/>
      <c r="C334" s="178" t="s">
        <v>538</v>
      </c>
      <c r="D334" s="178" t="s">
        <v>144</v>
      </c>
      <c r="E334" s="179" t="s">
        <v>539</v>
      </c>
      <c r="F334" s="180" t="s">
        <v>540</v>
      </c>
      <c r="G334" s="181" t="s">
        <v>181</v>
      </c>
      <c r="H334" s="182">
        <v>3.2</v>
      </c>
      <c r="I334" s="183"/>
      <c r="J334" s="184">
        <f>ROUND(I334*H334,2)</f>
        <v>0</v>
      </c>
      <c r="K334" s="180" t="s">
        <v>148</v>
      </c>
      <c r="L334" s="39"/>
      <c r="M334" s="185" t="s">
        <v>19</v>
      </c>
      <c r="N334" s="186" t="s">
        <v>42</v>
      </c>
      <c r="O334" s="64"/>
      <c r="P334" s="187">
        <f>O334*H334</f>
        <v>0</v>
      </c>
      <c r="Q334" s="187">
        <v>0</v>
      </c>
      <c r="R334" s="187">
        <f>Q334*H334</f>
        <v>0</v>
      </c>
      <c r="S334" s="187">
        <v>1.56</v>
      </c>
      <c r="T334" s="188">
        <f>S334*H334</f>
        <v>4.9920000000000009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149</v>
      </c>
      <c r="AT334" s="189" t="s">
        <v>144</v>
      </c>
      <c r="AU334" s="189" t="s">
        <v>82</v>
      </c>
      <c r="AY334" s="17" t="s">
        <v>142</v>
      </c>
      <c r="BE334" s="190">
        <f>IF(N334="základní",J334,0)</f>
        <v>0</v>
      </c>
      <c r="BF334" s="190">
        <f>IF(N334="snížená",J334,0)</f>
        <v>0</v>
      </c>
      <c r="BG334" s="190">
        <f>IF(N334="zákl. přenesená",J334,0)</f>
        <v>0</v>
      </c>
      <c r="BH334" s="190">
        <f>IF(N334="sníž. přenesená",J334,0)</f>
        <v>0</v>
      </c>
      <c r="BI334" s="190">
        <f>IF(N334="nulová",J334,0)</f>
        <v>0</v>
      </c>
      <c r="BJ334" s="17" t="s">
        <v>79</v>
      </c>
      <c r="BK334" s="190">
        <f>ROUND(I334*H334,2)</f>
        <v>0</v>
      </c>
      <c r="BL334" s="17" t="s">
        <v>149</v>
      </c>
      <c r="BM334" s="189" t="s">
        <v>541</v>
      </c>
    </row>
    <row r="335" spans="1:65" s="2" customFormat="1" ht="11.25">
      <c r="A335" s="34"/>
      <c r="B335" s="35"/>
      <c r="C335" s="36"/>
      <c r="D335" s="191" t="s">
        <v>151</v>
      </c>
      <c r="E335" s="36"/>
      <c r="F335" s="192" t="s">
        <v>542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151</v>
      </c>
      <c r="AU335" s="17" t="s">
        <v>82</v>
      </c>
    </row>
    <row r="336" spans="1:65" s="2" customFormat="1" ht="11.25">
      <c r="A336" s="34"/>
      <c r="B336" s="35"/>
      <c r="C336" s="36"/>
      <c r="D336" s="196" t="s">
        <v>153</v>
      </c>
      <c r="E336" s="36"/>
      <c r="F336" s="197" t="s">
        <v>543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153</v>
      </c>
      <c r="AU336" s="17" t="s">
        <v>82</v>
      </c>
    </row>
    <row r="337" spans="1:65" s="13" customFormat="1" ht="11.25">
      <c r="B337" s="198"/>
      <c r="C337" s="199"/>
      <c r="D337" s="191" t="s">
        <v>155</v>
      </c>
      <c r="E337" s="200" t="s">
        <v>19</v>
      </c>
      <c r="F337" s="201" t="s">
        <v>544</v>
      </c>
      <c r="G337" s="199"/>
      <c r="H337" s="202">
        <v>3.2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155</v>
      </c>
      <c r="AU337" s="208" t="s">
        <v>82</v>
      </c>
      <c r="AV337" s="13" t="s">
        <v>82</v>
      </c>
      <c r="AW337" s="13" t="s">
        <v>33</v>
      </c>
      <c r="AX337" s="13" t="s">
        <v>79</v>
      </c>
      <c r="AY337" s="208" t="s">
        <v>142</v>
      </c>
    </row>
    <row r="338" spans="1:65" s="2" customFormat="1" ht="16.5" customHeight="1">
      <c r="A338" s="34"/>
      <c r="B338" s="35"/>
      <c r="C338" s="178" t="s">
        <v>545</v>
      </c>
      <c r="D338" s="178" t="s">
        <v>144</v>
      </c>
      <c r="E338" s="179" t="s">
        <v>546</v>
      </c>
      <c r="F338" s="180" t="s">
        <v>547</v>
      </c>
      <c r="G338" s="181" t="s">
        <v>181</v>
      </c>
      <c r="H338" s="182">
        <v>2.4</v>
      </c>
      <c r="I338" s="183"/>
      <c r="J338" s="184">
        <f>ROUND(I338*H338,2)</f>
        <v>0</v>
      </c>
      <c r="K338" s="180" t="s">
        <v>148</v>
      </c>
      <c r="L338" s="39"/>
      <c r="M338" s="185" t="s">
        <v>19</v>
      </c>
      <c r="N338" s="186" t="s">
        <v>42</v>
      </c>
      <c r="O338" s="64"/>
      <c r="P338" s="187">
        <f>O338*H338</f>
        <v>0</v>
      </c>
      <c r="Q338" s="187">
        <v>0</v>
      </c>
      <c r="R338" s="187">
        <f>Q338*H338</f>
        <v>0</v>
      </c>
      <c r="S338" s="187">
        <v>1.92</v>
      </c>
      <c r="T338" s="188">
        <f>S338*H338</f>
        <v>4.6079999999999997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149</v>
      </c>
      <c r="AT338" s="189" t="s">
        <v>144</v>
      </c>
      <c r="AU338" s="189" t="s">
        <v>82</v>
      </c>
      <c r="AY338" s="17" t="s">
        <v>142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7" t="s">
        <v>79</v>
      </c>
      <c r="BK338" s="190">
        <f>ROUND(I338*H338,2)</f>
        <v>0</v>
      </c>
      <c r="BL338" s="17" t="s">
        <v>149</v>
      </c>
      <c r="BM338" s="189" t="s">
        <v>548</v>
      </c>
    </row>
    <row r="339" spans="1:65" s="2" customFormat="1" ht="11.25">
      <c r="A339" s="34"/>
      <c r="B339" s="35"/>
      <c r="C339" s="36"/>
      <c r="D339" s="191" t="s">
        <v>151</v>
      </c>
      <c r="E339" s="36"/>
      <c r="F339" s="192" t="s">
        <v>549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151</v>
      </c>
      <c r="AU339" s="17" t="s">
        <v>82</v>
      </c>
    </row>
    <row r="340" spans="1:65" s="2" customFormat="1" ht="11.25">
      <c r="A340" s="34"/>
      <c r="B340" s="35"/>
      <c r="C340" s="36"/>
      <c r="D340" s="196" t="s">
        <v>153</v>
      </c>
      <c r="E340" s="36"/>
      <c r="F340" s="197" t="s">
        <v>550</v>
      </c>
      <c r="G340" s="36"/>
      <c r="H340" s="36"/>
      <c r="I340" s="193"/>
      <c r="J340" s="36"/>
      <c r="K340" s="36"/>
      <c r="L340" s="39"/>
      <c r="M340" s="194"/>
      <c r="N340" s="19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153</v>
      </c>
      <c r="AU340" s="17" t="s">
        <v>82</v>
      </c>
    </row>
    <row r="341" spans="1:65" s="13" customFormat="1" ht="11.25">
      <c r="B341" s="198"/>
      <c r="C341" s="199"/>
      <c r="D341" s="191" t="s">
        <v>155</v>
      </c>
      <c r="E341" s="200" t="s">
        <v>19</v>
      </c>
      <c r="F341" s="201" t="s">
        <v>551</v>
      </c>
      <c r="G341" s="199"/>
      <c r="H341" s="202">
        <v>2.4</v>
      </c>
      <c r="I341" s="203"/>
      <c r="J341" s="199"/>
      <c r="K341" s="199"/>
      <c r="L341" s="204"/>
      <c r="M341" s="205"/>
      <c r="N341" s="206"/>
      <c r="O341" s="206"/>
      <c r="P341" s="206"/>
      <c r="Q341" s="206"/>
      <c r="R341" s="206"/>
      <c r="S341" s="206"/>
      <c r="T341" s="207"/>
      <c r="AT341" s="208" t="s">
        <v>155</v>
      </c>
      <c r="AU341" s="208" t="s">
        <v>82</v>
      </c>
      <c r="AV341" s="13" t="s">
        <v>82</v>
      </c>
      <c r="AW341" s="13" t="s">
        <v>33</v>
      </c>
      <c r="AX341" s="13" t="s">
        <v>79</v>
      </c>
      <c r="AY341" s="208" t="s">
        <v>142</v>
      </c>
    </row>
    <row r="342" spans="1:65" s="2" customFormat="1" ht="21.75" customHeight="1">
      <c r="A342" s="34"/>
      <c r="B342" s="35"/>
      <c r="C342" s="178" t="s">
        <v>552</v>
      </c>
      <c r="D342" s="178" t="s">
        <v>144</v>
      </c>
      <c r="E342" s="179" t="s">
        <v>553</v>
      </c>
      <c r="F342" s="180" t="s">
        <v>554</v>
      </c>
      <c r="G342" s="181" t="s">
        <v>335</v>
      </c>
      <c r="H342" s="182">
        <v>1</v>
      </c>
      <c r="I342" s="183"/>
      <c r="J342" s="184">
        <f>ROUND(I342*H342,2)</f>
        <v>0</v>
      </c>
      <c r="K342" s="180" t="s">
        <v>148</v>
      </c>
      <c r="L342" s="39"/>
      <c r="M342" s="185" t="s">
        <v>19</v>
      </c>
      <c r="N342" s="186" t="s">
        <v>42</v>
      </c>
      <c r="O342" s="64"/>
      <c r="P342" s="187">
        <f>O342*H342</f>
        <v>0</v>
      </c>
      <c r="Q342" s="187">
        <v>2.1158700000000001</v>
      </c>
      <c r="R342" s="187">
        <f>Q342*H342</f>
        <v>2.1158700000000001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149</v>
      </c>
      <c r="AT342" s="189" t="s">
        <v>144</v>
      </c>
      <c r="AU342" s="189" t="s">
        <v>82</v>
      </c>
      <c r="AY342" s="17" t="s">
        <v>142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7" t="s">
        <v>79</v>
      </c>
      <c r="BK342" s="190">
        <f>ROUND(I342*H342,2)</f>
        <v>0</v>
      </c>
      <c r="BL342" s="17" t="s">
        <v>149</v>
      </c>
      <c r="BM342" s="189" t="s">
        <v>555</v>
      </c>
    </row>
    <row r="343" spans="1:65" s="2" customFormat="1" ht="19.5">
      <c r="A343" s="34"/>
      <c r="B343" s="35"/>
      <c r="C343" s="36"/>
      <c r="D343" s="191" t="s">
        <v>151</v>
      </c>
      <c r="E343" s="36"/>
      <c r="F343" s="192" t="s">
        <v>556</v>
      </c>
      <c r="G343" s="36"/>
      <c r="H343" s="36"/>
      <c r="I343" s="193"/>
      <c r="J343" s="36"/>
      <c r="K343" s="36"/>
      <c r="L343" s="39"/>
      <c r="M343" s="194"/>
      <c r="N343" s="19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151</v>
      </c>
      <c r="AU343" s="17" t="s">
        <v>82</v>
      </c>
    </row>
    <row r="344" spans="1:65" s="2" customFormat="1" ht="11.25">
      <c r="A344" s="34"/>
      <c r="B344" s="35"/>
      <c r="C344" s="36"/>
      <c r="D344" s="196" t="s">
        <v>153</v>
      </c>
      <c r="E344" s="36"/>
      <c r="F344" s="197" t="s">
        <v>557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153</v>
      </c>
      <c r="AU344" s="17" t="s">
        <v>82</v>
      </c>
    </row>
    <row r="345" spans="1:65" s="13" customFormat="1" ht="11.25">
      <c r="B345" s="198"/>
      <c r="C345" s="199"/>
      <c r="D345" s="191" t="s">
        <v>155</v>
      </c>
      <c r="E345" s="200" t="s">
        <v>19</v>
      </c>
      <c r="F345" s="201" t="s">
        <v>558</v>
      </c>
      <c r="G345" s="199"/>
      <c r="H345" s="202">
        <v>1</v>
      </c>
      <c r="I345" s="203"/>
      <c r="J345" s="199"/>
      <c r="K345" s="199"/>
      <c r="L345" s="204"/>
      <c r="M345" s="205"/>
      <c r="N345" s="206"/>
      <c r="O345" s="206"/>
      <c r="P345" s="206"/>
      <c r="Q345" s="206"/>
      <c r="R345" s="206"/>
      <c r="S345" s="206"/>
      <c r="T345" s="207"/>
      <c r="AT345" s="208" t="s">
        <v>155</v>
      </c>
      <c r="AU345" s="208" t="s">
        <v>82</v>
      </c>
      <c r="AV345" s="13" t="s">
        <v>82</v>
      </c>
      <c r="AW345" s="13" t="s">
        <v>33</v>
      </c>
      <c r="AX345" s="13" t="s">
        <v>79</v>
      </c>
      <c r="AY345" s="208" t="s">
        <v>142</v>
      </c>
    </row>
    <row r="346" spans="1:65" s="2" customFormat="1" ht="16.5" customHeight="1">
      <c r="A346" s="34"/>
      <c r="B346" s="35"/>
      <c r="C346" s="209" t="s">
        <v>559</v>
      </c>
      <c r="D346" s="209" t="s">
        <v>267</v>
      </c>
      <c r="E346" s="210" t="s">
        <v>560</v>
      </c>
      <c r="F346" s="211" t="s">
        <v>561</v>
      </c>
      <c r="G346" s="212" t="s">
        <v>335</v>
      </c>
      <c r="H346" s="213">
        <v>1</v>
      </c>
      <c r="I346" s="214"/>
      <c r="J346" s="215">
        <f>ROUND(I346*H346,2)</f>
        <v>0</v>
      </c>
      <c r="K346" s="211" t="s">
        <v>19</v>
      </c>
      <c r="L346" s="216"/>
      <c r="M346" s="217" t="s">
        <v>19</v>
      </c>
      <c r="N346" s="218" t="s">
        <v>42</v>
      </c>
      <c r="O346" s="64"/>
      <c r="P346" s="187">
        <f>O346*H346</f>
        <v>0</v>
      </c>
      <c r="Q346" s="187">
        <v>1.37</v>
      </c>
      <c r="R346" s="187">
        <f>Q346*H346</f>
        <v>1.37</v>
      </c>
      <c r="S346" s="187">
        <v>0</v>
      </c>
      <c r="T346" s="18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9" t="s">
        <v>204</v>
      </c>
      <c r="AT346" s="189" t="s">
        <v>267</v>
      </c>
      <c r="AU346" s="189" t="s">
        <v>82</v>
      </c>
      <c r="AY346" s="17" t="s">
        <v>142</v>
      </c>
      <c r="BE346" s="190">
        <f>IF(N346="základní",J346,0)</f>
        <v>0</v>
      </c>
      <c r="BF346" s="190">
        <f>IF(N346="snížená",J346,0)</f>
        <v>0</v>
      </c>
      <c r="BG346" s="190">
        <f>IF(N346="zákl. přenesená",J346,0)</f>
        <v>0</v>
      </c>
      <c r="BH346" s="190">
        <f>IF(N346="sníž. přenesená",J346,0)</f>
        <v>0</v>
      </c>
      <c r="BI346" s="190">
        <f>IF(N346="nulová",J346,0)</f>
        <v>0</v>
      </c>
      <c r="BJ346" s="17" t="s">
        <v>79</v>
      </c>
      <c r="BK346" s="190">
        <f>ROUND(I346*H346,2)</f>
        <v>0</v>
      </c>
      <c r="BL346" s="17" t="s">
        <v>149</v>
      </c>
      <c r="BM346" s="189" t="s">
        <v>562</v>
      </c>
    </row>
    <row r="347" spans="1:65" s="2" customFormat="1" ht="11.25">
      <c r="A347" s="34"/>
      <c r="B347" s="35"/>
      <c r="C347" s="36"/>
      <c r="D347" s="191" t="s">
        <v>151</v>
      </c>
      <c r="E347" s="36"/>
      <c r="F347" s="192" t="s">
        <v>561</v>
      </c>
      <c r="G347" s="36"/>
      <c r="H347" s="36"/>
      <c r="I347" s="193"/>
      <c r="J347" s="36"/>
      <c r="K347" s="36"/>
      <c r="L347" s="39"/>
      <c r="M347" s="194"/>
      <c r="N347" s="195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151</v>
      </c>
      <c r="AU347" s="17" t="s">
        <v>82</v>
      </c>
    </row>
    <row r="348" spans="1:65" s="2" customFormat="1" ht="16.5" customHeight="1">
      <c r="A348" s="34"/>
      <c r="B348" s="35"/>
      <c r="C348" s="209" t="s">
        <v>563</v>
      </c>
      <c r="D348" s="209" t="s">
        <v>267</v>
      </c>
      <c r="E348" s="210" t="s">
        <v>564</v>
      </c>
      <c r="F348" s="211" t="s">
        <v>565</v>
      </c>
      <c r="G348" s="212" t="s">
        <v>335</v>
      </c>
      <c r="H348" s="213">
        <v>1</v>
      </c>
      <c r="I348" s="214"/>
      <c r="J348" s="215">
        <f>ROUND(I348*H348,2)</f>
        <v>0</v>
      </c>
      <c r="K348" s="211" t="s">
        <v>148</v>
      </c>
      <c r="L348" s="216"/>
      <c r="M348" s="217" t="s">
        <v>19</v>
      </c>
      <c r="N348" s="218" t="s">
        <v>42</v>
      </c>
      <c r="O348" s="64"/>
      <c r="P348" s="187">
        <f>O348*H348</f>
        <v>0</v>
      </c>
      <c r="Q348" s="187">
        <v>0.52600000000000002</v>
      </c>
      <c r="R348" s="187">
        <f>Q348*H348</f>
        <v>0.52600000000000002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204</v>
      </c>
      <c r="AT348" s="189" t="s">
        <v>267</v>
      </c>
      <c r="AU348" s="189" t="s">
        <v>82</v>
      </c>
      <c r="AY348" s="17" t="s">
        <v>142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7" t="s">
        <v>79</v>
      </c>
      <c r="BK348" s="190">
        <f>ROUND(I348*H348,2)</f>
        <v>0</v>
      </c>
      <c r="BL348" s="17" t="s">
        <v>149</v>
      </c>
      <c r="BM348" s="189" t="s">
        <v>566</v>
      </c>
    </row>
    <row r="349" spans="1:65" s="2" customFormat="1" ht="11.25">
      <c r="A349" s="34"/>
      <c r="B349" s="35"/>
      <c r="C349" s="36"/>
      <c r="D349" s="191" t="s">
        <v>151</v>
      </c>
      <c r="E349" s="36"/>
      <c r="F349" s="192" t="s">
        <v>565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151</v>
      </c>
      <c r="AU349" s="17" t="s">
        <v>82</v>
      </c>
    </row>
    <row r="350" spans="1:65" s="2" customFormat="1" ht="16.5" customHeight="1">
      <c r="A350" s="34"/>
      <c r="B350" s="35"/>
      <c r="C350" s="209" t="s">
        <v>567</v>
      </c>
      <c r="D350" s="209" t="s">
        <v>267</v>
      </c>
      <c r="E350" s="210" t="s">
        <v>568</v>
      </c>
      <c r="F350" s="211" t="s">
        <v>569</v>
      </c>
      <c r="G350" s="212" t="s">
        <v>335</v>
      </c>
      <c r="H350" s="213">
        <v>1</v>
      </c>
      <c r="I350" s="214"/>
      <c r="J350" s="215">
        <f>ROUND(I350*H350,2)</f>
        <v>0</v>
      </c>
      <c r="K350" s="211" t="s">
        <v>148</v>
      </c>
      <c r="L350" s="216"/>
      <c r="M350" s="217" t="s">
        <v>19</v>
      </c>
      <c r="N350" s="218" t="s">
        <v>42</v>
      </c>
      <c r="O350" s="64"/>
      <c r="P350" s="187">
        <f>O350*H350</f>
        <v>0</v>
      </c>
      <c r="Q350" s="187">
        <v>0.44900000000000001</v>
      </c>
      <c r="R350" s="187">
        <f>Q350*H350</f>
        <v>0.44900000000000001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204</v>
      </c>
      <c r="AT350" s="189" t="s">
        <v>267</v>
      </c>
      <c r="AU350" s="189" t="s">
        <v>82</v>
      </c>
      <c r="AY350" s="17" t="s">
        <v>142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79</v>
      </c>
      <c r="BK350" s="190">
        <f>ROUND(I350*H350,2)</f>
        <v>0</v>
      </c>
      <c r="BL350" s="17" t="s">
        <v>149</v>
      </c>
      <c r="BM350" s="189" t="s">
        <v>570</v>
      </c>
    </row>
    <row r="351" spans="1:65" s="2" customFormat="1" ht="11.25">
      <c r="A351" s="34"/>
      <c r="B351" s="35"/>
      <c r="C351" s="36"/>
      <c r="D351" s="191" t="s">
        <v>151</v>
      </c>
      <c r="E351" s="36"/>
      <c r="F351" s="192" t="s">
        <v>569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151</v>
      </c>
      <c r="AU351" s="17" t="s">
        <v>82</v>
      </c>
    </row>
    <row r="352" spans="1:65" s="2" customFormat="1" ht="16.5" customHeight="1">
      <c r="A352" s="34"/>
      <c r="B352" s="35"/>
      <c r="C352" s="209" t="s">
        <v>571</v>
      </c>
      <c r="D352" s="209" t="s">
        <v>267</v>
      </c>
      <c r="E352" s="210" t="s">
        <v>572</v>
      </c>
      <c r="F352" s="211" t="s">
        <v>573</v>
      </c>
      <c r="G352" s="212" t="s">
        <v>335</v>
      </c>
      <c r="H352" s="213">
        <v>1</v>
      </c>
      <c r="I352" s="214"/>
      <c r="J352" s="215">
        <f>ROUND(I352*H352,2)</f>
        <v>0</v>
      </c>
      <c r="K352" s="211" t="s">
        <v>148</v>
      </c>
      <c r="L352" s="216"/>
      <c r="M352" s="217" t="s">
        <v>19</v>
      </c>
      <c r="N352" s="218" t="s">
        <v>42</v>
      </c>
      <c r="O352" s="64"/>
      <c r="P352" s="187">
        <f>O352*H352</f>
        <v>0</v>
      </c>
      <c r="Q352" s="187">
        <v>6.8000000000000005E-2</v>
      </c>
      <c r="R352" s="187">
        <f>Q352*H352</f>
        <v>6.8000000000000005E-2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204</v>
      </c>
      <c r="AT352" s="189" t="s">
        <v>267</v>
      </c>
      <c r="AU352" s="189" t="s">
        <v>82</v>
      </c>
      <c r="AY352" s="17" t="s">
        <v>142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7" t="s">
        <v>79</v>
      </c>
      <c r="BK352" s="190">
        <f>ROUND(I352*H352,2)</f>
        <v>0</v>
      </c>
      <c r="BL352" s="17" t="s">
        <v>149</v>
      </c>
      <c r="BM352" s="189" t="s">
        <v>574</v>
      </c>
    </row>
    <row r="353" spans="1:65" s="2" customFormat="1" ht="11.25">
      <c r="A353" s="34"/>
      <c r="B353" s="35"/>
      <c r="C353" s="36"/>
      <c r="D353" s="191" t="s">
        <v>151</v>
      </c>
      <c r="E353" s="36"/>
      <c r="F353" s="192" t="s">
        <v>573</v>
      </c>
      <c r="G353" s="36"/>
      <c r="H353" s="36"/>
      <c r="I353" s="193"/>
      <c r="J353" s="36"/>
      <c r="K353" s="36"/>
      <c r="L353" s="39"/>
      <c r="M353" s="194"/>
      <c r="N353" s="195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151</v>
      </c>
      <c r="AU353" s="17" t="s">
        <v>82</v>
      </c>
    </row>
    <row r="354" spans="1:65" s="2" customFormat="1" ht="16.5" customHeight="1">
      <c r="A354" s="34"/>
      <c r="B354" s="35"/>
      <c r="C354" s="209" t="s">
        <v>575</v>
      </c>
      <c r="D354" s="209" t="s">
        <v>267</v>
      </c>
      <c r="E354" s="210" t="s">
        <v>576</v>
      </c>
      <c r="F354" s="211" t="s">
        <v>577</v>
      </c>
      <c r="G354" s="212" t="s">
        <v>335</v>
      </c>
      <c r="H354" s="213">
        <v>1</v>
      </c>
      <c r="I354" s="214"/>
      <c r="J354" s="215">
        <f>ROUND(I354*H354,2)</f>
        <v>0</v>
      </c>
      <c r="K354" s="211" t="s">
        <v>148</v>
      </c>
      <c r="L354" s="216"/>
      <c r="M354" s="217" t="s">
        <v>19</v>
      </c>
      <c r="N354" s="218" t="s">
        <v>42</v>
      </c>
      <c r="O354" s="64"/>
      <c r="P354" s="187">
        <f>O354*H354</f>
        <v>0</v>
      </c>
      <c r="Q354" s="187">
        <v>0.04</v>
      </c>
      <c r="R354" s="187">
        <f>Q354*H354</f>
        <v>0.04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204</v>
      </c>
      <c r="AT354" s="189" t="s">
        <v>267</v>
      </c>
      <c r="AU354" s="189" t="s">
        <v>82</v>
      </c>
      <c r="AY354" s="17" t="s">
        <v>142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7" t="s">
        <v>79</v>
      </c>
      <c r="BK354" s="190">
        <f>ROUND(I354*H354,2)</f>
        <v>0</v>
      </c>
      <c r="BL354" s="17" t="s">
        <v>149</v>
      </c>
      <c r="BM354" s="189" t="s">
        <v>578</v>
      </c>
    </row>
    <row r="355" spans="1:65" s="2" customFormat="1" ht="11.25">
      <c r="A355" s="34"/>
      <c r="B355" s="35"/>
      <c r="C355" s="36"/>
      <c r="D355" s="191" t="s">
        <v>151</v>
      </c>
      <c r="E355" s="36"/>
      <c r="F355" s="192" t="s">
        <v>577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151</v>
      </c>
      <c r="AU355" s="17" t="s">
        <v>82</v>
      </c>
    </row>
    <row r="356" spans="1:65" s="2" customFormat="1" ht="16.5" customHeight="1">
      <c r="A356" s="34"/>
      <c r="B356" s="35"/>
      <c r="C356" s="209" t="s">
        <v>579</v>
      </c>
      <c r="D356" s="209" t="s">
        <v>267</v>
      </c>
      <c r="E356" s="210" t="s">
        <v>580</v>
      </c>
      <c r="F356" s="211" t="s">
        <v>581</v>
      </c>
      <c r="G356" s="212" t="s">
        <v>335</v>
      </c>
      <c r="H356" s="213">
        <v>2</v>
      </c>
      <c r="I356" s="214"/>
      <c r="J356" s="215">
        <f>ROUND(I356*H356,2)</f>
        <v>0</v>
      </c>
      <c r="K356" s="211" t="s">
        <v>148</v>
      </c>
      <c r="L356" s="216"/>
      <c r="M356" s="217" t="s">
        <v>19</v>
      </c>
      <c r="N356" s="218" t="s">
        <v>42</v>
      </c>
      <c r="O356" s="64"/>
      <c r="P356" s="187">
        <f>O356*H356</f>
        <v>0</v>
      </c>
      <c r="Q356" s="187">
        <v>2E-3</v>
      </c>
      <c r="R356" s="187">
        <f>Q356*H356</f>
        <v>4.0000000000000001E-3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204</v>
      </c>
      <c r="AT356" s="189" t="s">
        <v>267</v>
      </c>
      <c r="AU356" s="189" t="s">
        <v>82</v>
      </c>
      <c r="AY356" s="17" t="s">
        <v>142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7" t="s">
        <v>79</v>
      </c>
      <c r="BK356" s="190">
        <f>ROUND(I356*H356,2)</f>
        <v>0</v>
      </c>
      <c r="BL356" s="17" t="s">
        <v>149</v>
      </c>
      <c r="BM356" s="189" t="s">
        <v>582</v>
      </c>
    </row>
    <row r="357" spans="1:65" s="2" customFormat="1" ht="11.25">
      <c r="A357" s="34"/>
      <c r="B357" s="35"/>
      <c r="C357" s="36"/>
      <c r="D357" s="191" t="s">
        <v>151</v>
      </c>
      <c r="E357" s="36"/>
      <c r="F357" s="192" t="s">
        <v>581</v>
      </c>
      <c r="G357" s="36"/>
      <c r="H357" s="36"/>
      <c r="I357" s="193"/>
      <c r="J357" s="36"/>
      <c r="K357" s="36"/>
      <c r="L357" s="39"/>
      <c r="M357" s="194"/>
      <c r="N357" s="195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151</v>
      </c>
      <c r="AU357" s="17" t="s">
        <v>82</v>
      </c>
    </row>
    <row r="358" spans="1:65" s="2" customFormat="1" ht="16.5" customHeight="1">
      <c r="A358" s="34"/>
      <c r="B358" s="35"/>
      <c r="C358" s="178" t="s">
        <v>583</v>
      </c>
      <c r="D358" s="178" t="s">
        <v>144</v>
      </c>
      <c r="E358" s="179" t="s">
        <v>584</v>
      </c>
      <c r="F358" s="180" t="s">
        <v>585</v>
      </c>
      <c r="G358" s="181" t="s">
        <v>335</v>
      </c>
      <c r="H358" s="182">
        <v>1</v>
      </c>
      <c r="I358" s="183"/>
      <c r="J358" s="184">
        <f>ROUND(I358*H358,2)</f>
        <v>0</v>
      </c>
      <c r="K358" s="180" t="s">
        <v>148</v>
      </c>
      <c r="L358" s="39"/>
      <c r="M358" s="185" t="s">
        <v>19</v>
      </c>
      <c r="N358" s="186" t="s">
        <v>42</v>
      </c>
      <c r="O358" s="64"/>
      <c r="P358" s="187">
        <f>O358*H358</f>
        <v>0</v>
      </c>
      <c r="Q358" s="187">
        <v>0.10833</v>
      </c>
      <c r="R358" s="187">
        <f>Q358*H358</f>
        <v>0.10833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149</v>
      </c>
      <c r="AT358" s="189" t="s">
        <v>144</v>
      </c>
      <c r="AU358" s="189" t="s">
        <v>82</v>
      </c>
      <c r="AY358" s="17" t="s">
        <v>142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7" t="s">
        <v>79</v>
      </c>
      <c r="BK358" s="190">
        <f>ROUND(I358*H358,2)</f>
        <v>0</v>
      </c>
      <c r="BL358" s="17" t="s">
        <v>149</v>
      </c>
      <c r="BM358" s="189" t="s">
        <v>586</v>
      </c>
    </row>
    <row r="359" spans="1:65" s="2" customFormat="1" ht="19.5">
      <c r="A359" s="34"/>
      <c r="B359" s="35"/>
      <c r="C359" s="36"/>
      <c r="D359" s="191" t="s">
        <v>151</v>
      </c>
      <c r="E359" s="36"/>
      <c r="F359" s="192" t="s">
        <v>587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151</v>
      </c>
      <c r="AU359" s="17" t="s">
        <v>82</v>
      </c>
    </row>
    <row r="360" spans="1:65" s="2" customFormat="1" ht="11.25">
      <c r="A360" s="34"/>
      <c r="B360" s="35"/>
      <c r="C360" s="36"/>
      <c r="D360" s="196" t="s">
        <v>153</v>
      </c>
      <c r="E360" s="36"/>
      <c r="F360" s="197" t="s">
        <v>588</v>
      </c>
      <c r="G360" s="36"/>
      <c r="H360" s="36"/>
      <c r="I360" s="193"/>
      <c r="J360" s="36"/>
      <c r="K360" s="36"/>
      <c r="L360" s="39"/>
      <c r="M360" s="194"/>
      <c r="N360" s="195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153</v>
      </c>
      <c r="AU360" s="17" t="s">
        <v>82</v>
      </c>
    </row>
    <row r="361" spans="1:65" s="2" customFormat="1" ht="39">
      <c r="A361" s="34"/>
      <c r="B361" s="35"/>
      <c r="C361" s="36"/>
      <c r="D361" s="191" t="s">
        <v>351</v>
      </c>
      <c r="E361" s="36"/>
      <c r="F361" s="219" t="s">
        <v>589</v>
      </c>
      <c r="G361" s="36"/>
      <c r="H361" s="36"/>
      <c r="I361" s="193"/>
      <c r="J361" s="36"/>
      <c r="K361" s="36"/>
      <c r="L361" s="39"/>
      <c r="M361" s="194"/>
      <c r="N361" s="195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351</v>
      </c>
      <c r="AU361" s="17" t="s">
        <v>82</v>
      </c>
    </row>
    <row r="362" spans="1:65" s="13" customFormat="1" ht="11.25">
      <c r="B362" s="198"/>
      <c r="C362" s="199"/>
      <c r="D362" s="191" t="s">
        <v>155</v>
      </c>
      <c r="E362" s="200" t="s">
        <v>19</v>
      </c>
      <c r="F362" s="201" t="s">
        <v>590</v>
      </c>
      <c r="G362" s="199"/>
      <c r="H362" s="202">
        <v>1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155</v>
      </c>
      <c r="AU362" s="208" t="s">
        <v>82</v>
      </c>
      <c r="AV362" s="13" t="s">
        <v>82</v>
      </c>
      <c r="AW362" s="13" t="s">
        <v>33</v>
      </c>
      <c r="AX362" s="13" t="s">
        <v>79</v>
      </c>
      <c r="AY362" s="208" t="s">
        <v>142</v>
      </c>
    </row>
    <row r="363" spans="1:65" s="2" customFormat="1" ht="16.5" customHeight="1">
      <c r="A363" s="34"/>
      <c r="B363" s="35"/>
      <c r="C363" s="178" t="s">
        <v>591</v>
      </c>
      <c r="D363" s="178" t="s">
        <v>144</v>
      </c>
      <c r="E363" s="179" t="s">
        <v>592</v>
      </c>
      <c r="F363" s="180" t="s">
        <v>593</v>
      </c>
      <c r="G363" s="181" t="s">
        <v>335</v>
      </c>
      <c r="H363" s="182">
        <v>1</v>
      </c>
      <c r="I363" s="183"/>
      <c r="J363" s="184">
        <f>ROUND(I363*H363,2)</f>
        <v>0</v>
      </c>
      <c r="K363" s="180" t="s">
        <v>148</v>
      </c>
      <c r="L363" s="39"/>
      <c r="M363" s="185" t="s">
        <v>19</v>
      </c>
      <c r="N363" s="186" t="s">
        <v>42</v>
      </c>
      <c r="O363" s="64"/>
      <c r="P363" s="187">
        <f>O363*H363</f>
        <v>0</v>
      </c>
      <c r="Q363" s="187">
        <v>0.11217000000000001</v>
      </c>
      <c r="R363" s="187">
        <f>Q363*H363</f>
        <v>0.11217000000000001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149</v>
      </c>
      <c r="AT363" s="189" t="s">
        <v>144</v>
      </c>
      <c r="AU363" s="189" t="s">
        <v>82</v>
      </c>
      <c r="AY363" s="17" t="s">
        <v>142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79</v>
      </c>
      <c r="BK363" s="190">
        <f>ROUND(I363*H363,2)</f>
        <v>0</v>
      </c>
      <c r="BL363" s="17" t="s">
        <v>149</v>
      </c>
      <c r="BM363" s="189" t="s">
        <v>594</v>
      </c>
    </row>
    <row r="364" spans="1:65" s="2" customFormat="1" ht="19.5">
      <c r="A364" s="34"/>
      <c r="B364" s="35"/>
      <c r="C364" s="36"/>
      <c r="D364" s="191" t="s">
        <v>151</v>
      </c>
      <c r="E364" s="36"/>
      <c r="F364" s="192" t="s">
        <v>595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151</v>
      </c>
      <c r="AU364" s="17" t="s">
        <v>82</v>
      </c>
    </row>
    <row r="365" spans="1:65" s="2" customFormat="1" ht="11.25">
      <c r="A365" s="34"/>
      <c r="B365" s="35"/>
      <c r="C365" s="36"/>
      <c r="D365" s="196" t="s">
        <v>153</v>
      </c>
      <c r="E365" s="36"/>
      <c r="F365" s="197" t="s">
        <v>596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153</v>
      </c>
      <c r="AU365" s="17" t="s">
        <v>82</v>
      </c>
    </row>
    <row r="366" spans="1:65" s="2" customFormat="1" ht="39">
      <c r="A366" s="34"/>
      <c r="B366" s="35"/>
      <c r="C366" s="36"/>
      <c r="D366" s="191" t="s">
        <v>351</v>
      </c>
      <c r="E366" s="36"/>
      <c r="F366" s="219" t="s">
        <v>597</v>
      </c>
      <c r="G366" s="36"/>
      <c r="H366" s="36"/>
      <c r="I366" s="193"/>
      <c r="J366" s="36"/>
      <c r="K366" s="36"/>
      <c r="L366" s="39"/>
      <c r="M366" s="194"/>
      <c r="N366" s="195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351</v>
      </c>
      <c r="AU366" s="17" t="s">
        <v>82</v>
      </c>
    </row>
    <row r="367" spans="1:65" s="13" customFormat="1" ht="11.25">
      <c r="B367" s="198"/>
      <c r="C367" s="199"/>
      <c r="D367" s="191" t="s">
        <v>155</v>
      </c>
      <c r="E367" s="200" t="s">
        <v>19</v>
      </c>
      <c r="F367" s="201" t="s">
        <v>598</v>
      </c>
      <c r="G367" s="199"/>
      <c r="H367" s="202">
        <v>1</v>
      </c>
      <c r="I367" s="203"/>
      <c r="J367" s="199"/>
      <c r="K367" s="199"/>
      <c r="L367" s="204"/>
      <c r="M367" s="205"/>
      <c r="N367" s="206"/>
      <c r="O367" s="206"/>
      <c r="P367" s="206"/>
      <c r="Q367" s="206"/>
      <c r="R367" s="206"/>
      <c r="S367" s="206"/>
      <c r="T367" s="207"/>
      <c r="AT367" s="208" t="s">
        <v>155</v>
      </c>
      <c r="AU367" s="208" t="s">
        <v>82</v>
      </c>
      <c r="AV367" s="13" t="s">
        <v>82</v>
      </c>
      <c r="AW367" s="13" t="s">
        <v>33</v>
      </c>
      <c r="AX367" s="13" t="s">
        <v>79</v>
      </c>
      <c r="AY367" s="208" t="s">
        <v>142</v>
      </c>
    </row>
    <row r="368" spans="1:65" s="2" customFormat="1" ht="16.5" customHeight="1">
      <c r="A368" s="34"/>
      <c r="B368" s="35"/>
      <c r="C368" s="178" t="s">
        <v>599</v>
      </c>
      <c r="D368" s="178" t="s">
        <v>144</v>
      </c>
      <c r="E368" s="179" t="s">
        <v>600</v>
      </c>
      <c r="F368" s="180" t="s">
        <v>601</v>
      </c>
      <c r="G368" s="181" t="s">
        <v>335</v>
      </c>
      <c r="H368" s="182">
        <v>2</v>
      </c>
      <c r="I368" s="183"/>
      <c r="J368" s="184">
        <f>ROUND(I368*H368,2)</f>
        <v>0</v>
      </c>
      <c r="K368" s="180" t="s">
        <v>148</v>
      </c>
      <c r="L368" s="39"/>
      <c r="M368" s="185" t="s">
        <v>19</v>
      </c>
      <c r="N368" s="186" t="s">
        <v>42</v>
      </c>
      <c r="O368" s="64"/>
      <c r="P368" s="187">
        <f>O368*H368</f>
        <v>0</v>
      </c>
      <c r="Q368" s="187">
        <v>1.2120000000000001E-2</v>
      </c>
      <c r="R368" s="187">
        <f>Q368*H368</f>
        <v>2.4240000000000001E-2</v>
      </c>
      <c r="S368" s="187">
        <v>0</v>
      </c>
      <c r="T368" s="18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149</v>
      </c>
      <c r="AT368" s="189" t="s">
        <v>144</v>
      </c>
      <c r="AU368" s="189" t="s">
        <v>82</v>
      </c>
      <c r="AY368" s="17" t="s">
        <v>142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7" t="s">
        <v>79</v>
      </c>
      <c r="BK368" s="190">
        <f>ROUND(I368*H368,2)</f>
        <v>0</v>
      </c>
      <c r="BL368" s="17" t="s">
        <v>149</v>
      </c>
      <c r="BM368" s="189" t="s">
        <v>602</v>
      </c>
    </row>
    <row r="369" spans="1:65" s="2" customFormat="1" ht="11.25">
      <c r="A369" s="34"/>
      <c r="B369" s="35"/>
      <c r="C369" s="36"/>
      <c r="D369" s="191" t="s">
        <v>151</v>
      </c>
      <c r="E369" s="36"/>
      <c r="F369" s="192" t="s">
        <v>603</v>
      </c>
      <c r="G369" s="36"/>
      <c r="H369" s="36"/>
      <c r="I369" s="193"/>
      <c r="J369" s="36"/>
      <c r="K369" s="36"/>
      <c r="L369" s="39"/>
      <c r="M369" s="194"/>
      <c r="N369" s="19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151</v>
      </c>
      <c r="AU369" s="17" t="s">
        <v>82</v>
      </c>
    </row>
    <row r="370" spans="1:65" s="2" customFormat="1" ht="11.25">
      <c r="A370" s="34"/>
      <c r="B370" s="35"/>
      <c r="C370" s="36"/>
      <c r="D370" s="196" t="s">
        <v>153</v>
      </c>
      <c r="E370" s="36"/>
      <c r="F370" s="197" t="s">
        <v>604</v>
      </c>
      <c r="G370" s="36"/>
      <c r="H370" s="36"/>
      <c r="I370" s="193"/>
      <c r="J370" s="36"/>
      <c r="K370" s="36"/>
      <c r="L370" s="39"/>
      <c r="M370" s="194"/>
      <c r="N370" s="195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153</v>
      </c>
      <c r="AU370" s="17" t="s">
        <v>82</v>
      </c>
    </row>
    <row r="371" spans="1:65" s="13" customFormat="1" ht="11.25">
      <c r="B371" s="198"/>
      <c r="C371" s="199"/>
      <c r="D371" s="191" t="s">
        <v>155</v>
      </c>
      <c r="E371" s="200" t="s">
        <v>19</v>
      </c>
      <c r="F371" s="201" t="s">
        <v>605</v>
      </c>
      <c r="G371" s="199"/>
      <c r="H371" s="202">
        <v>2</v>
      </c>
      <c r="I371" s="203"/>
      <c r="J371" s="199"/>
      <c r="K371" s="199"/>
      <c r="L371" s="204"/>
      <c r="M371" s="205"/>
      <c r="N371" s="206"/>
      <c r="O371" s="206"/>
      <c r="P371" s="206"/>
      <c r="Q371" s="206"/>
      <c r="R371" s="206"/>
      <c r="S371" s="206"/>
      <c r="T371" s="207"/>
      <c r="AT371" s="208" t="s">
        <v>155</v>
      </c>
      <c r="AU371" s="208" t="s">
        <v>82</v>
      </c>
      <c r="AV371" s="13" t="s">
        <v>82</v>
      </c>
      <c r="AW371" s="13" t="s">
        <v>33</v>
      </c>
      <c r="AX371" s="13" t="s">
        <v>79</v>
      </c>
      <c r="AY371" s="208" t="s">
        <v>142</v>
      </c>
    </row>
    <row r="372" spans="1:65" s="2" customFormat="1" ht="16.5" customHeight="1">
      <c r="A372" s="34"/>
      <c r="B372" s="35"/>
      <c r="C372" s="178" t="s">
        <v>606</v>
      </c>
      <c r="D372" s="178" t="s">
        <v>144</v>
      </c>
      <c r="E372" s="179" t="s">
        <v>607</v>
      </c>
      <c r="F372" s="180" t="s">
        <v>608</v>
      </c>
      <c r="G372" s="181" t="s">
        <v>335</v>
      </c>
      <c r="H372" s="182">
        <v>2</v>
      </c>
      <c r="I372" s="183"/>
      <c r="J372" s="184">
        <f>ROUND(I372*H372,2)</f>
        <v>0</v>
      </c>
      <c r="K372" s="180" t="s">
        <v>148</v>
      </c>
      <c r="L372" s="39"/>
      <c r="M372" s="185" t="s">
        <v>19</v>
      </c>
      <c r="N372" s="186" t="s">
        <v>42</v>
      </c>
      <c r="O372" s="64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149</v>
      </c>
      <c r="AT372" s="189" t="s">
        <v>144</v>
      </c>
      <c r="AU372" s="189" t="s">
        <v>82</v>
      </c>
      <c r="AY372" s="17" t="s">
        <v>142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7" t="s">
        <v>79</v>
      </c>
      <c r="BK372" s="190">
        <f>ROUND(I372*H372,2)</f>
        <v>0</v>
      </c>
      <c r="BL372" s="17" t="s">
        <v>149</v>
      </c>
      <c r="BM372" s="189" t="s">
        <v>609</v>
      </c>
    </row>
    <row r="373" spans="1:65" s="2" customFormat="1" ht="11.25">
      <c r="A373" s="34"/>
      <c r="B373" s="35"/>
      <c r="C373" s="36"/>
      <c r="D373" s="191" t="s">
        <v>151</v>
      </c>
      <c r="E373" s="36"/>
      <c r="F373" s="192" t="s">
        <v>610</v>
      </c>
      <c r="G373" s="36"/>
      <c r="H373" s="36"/>
      <c r="I373" s="193"/>
      <c r="J373" s="36"/>
      <c r="K373" s="36"/>
      <c r="L373" s="39"/>
      <c r="M373" s="194"/>
      <c r="N373" s="195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151</v>
      </c>
      <c r="AU373" s="17" t="s">
        <v>82</v>
      </c>
    </row>
    <row r="374" spans="1:65" s="2" customFormat="1" ht="11.25">
      <c r="A374" s="34"/>
      <c r="B374" s="35"/>
      <c r="C374" s="36"/>
      <c r="D374" s="196" t="s">
        <v>153</v>
      </c>
      <c r="E374" s="36"/>
      <c r="F374" s="197" t="s">
        <v>611</v>
      </c>
      <c r="G374" s="36"/>
      <c r="H374" s="36"/>
      <c r="I374" s="193"/>
      <c r="J374" s="36"/>
      <c r="K374" s="36"/>
      <c r="L374" s="39"/>
      <c r="M374" s="194"/>
      <c r="N374" s="195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153</v>
      </c>
      <c r="AU374" s="17" t="s">
        <v>82</v>
      </c>
    </row>
    <row r="375" spans="1:65" s="2" customFormat="1" ht="21.75" customHeight="1">
      <c r="A375" s="34"/>
      <c r="B375" s="35"/>
      <c r="C375" s="178" t="s">
        <v>612</v>
      </c>
      <c r="D375" s="178" t="s">
        <v>144</v>
      </c>
      <c r="E375" s="179" t="s">
        <v>613</v>
      </c>
      <c r="F375" s="180" t="s">
        <v>614</v>
      </c>
      <c r="G375" s="181" t="s">
        <v>335</v>
      </c>
      <c r="H375" s="182">
        <v>2</v>
      </c>
      <c r="I375" s="183"/>
      <c r="J375" s="184">
        <f>ROUND(I375*H375,2)</f>
        <v>0</v>
      </c>
      <c r="K375" s="180" t="s">
        <v>148</v>
      </c>
      <c r="L375" s="39"/>
      <c r="M375" s="185" t="s">
        <v>19</v>
      </c>
      <c r="N375" s="186" t="s">
        <v>42</v>
      </c>
      <c r="O375" s="64"/>
      <c r="P375" s="187">
        <f>O375*H375</f>
        <v>0</v>
      </c>
      <c r="Q375" s="187">
        <v>0.30399999999999999</v>
      </c>
      <c r="R375" s="187">
        <f>Q375*H375</f>
        <v>0.60799999999999998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149</v>
      </c>
      <c r="AT375" s="189" t="s">
        <v>144</v>
      </c>
      <c r="AU375" s="189" t="s">
        <v>82</v>
      </c>
      <c r="AY375" s="17" t="s">
        <v>142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79</v>
      </c>
      <c r="BK375" s="190">
        <f>ROUND(I375*H375,2)</f>
        <v>0</v>
      </c>
      <c r="BL375" s="17" t="s">
        <v>149</v>
      </c>
      <c r="BM375" s="189" t="s">
        <v>615</v>
      </c>
    </row>
    <row r="376" spans="1:65" s="2" customFormat="1" ht="19.5">
      <c r="A376" s="34"/>
      <c r="B376" s="35"/>
      <c r="C376" s="36"/>
      <c r="D376" s="191" t="s">
        <v>151</v>
      </c>
      <c r="E376" s="36"/>
      <c r="F376" s="192" t="s">
        <v>616</v>
      </c>
      <c r="G376" s="36"/>
      <c r="H376" s="36"/>
      <c r="I376" s="193"/>
      <c r="J376" s="36"/>
      <c r="K376" s="36"/>
      <c r="L376" s="39"/>
      <c r="M376" s="194"/>
      <c r="N376" s="19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151</v>
      </c>
      <c r="AU376" s="17" t="s">
        <v>82</v>
      </c>
    </row>
    <row r="377" spans="1:65" s="2" customFormat="1" ht="11.25">
      <c r="A377" s="34"/>
      <c r="B377" s="35"/>
      <c r="C377" s="36"/>
      <c r="D377" s="196" t="s">
        <v>153</v>
      </c>
      <c r="E377" s="36"/>
      <c r="F377" s="197" t="s">
        <v>617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153</v>
      </c>
      <c r="AU377" s="17" t="s">
        <v>82</v>
      </c>
    </row>
    <row r="378" spans="1:65" s="13" customFormat="1" ht="11.25">
      <c r="B378" s="198"/>
      <c r="C378" s="199"/>
      <c r="D378" s="191" t="s">
        <v>155</v>
      </c>
      <c r="E378" s="200" t="s">
        <v>19</v>
      </c>
      <c r="F378" s="201" t="s">
        <v>605</v>
      </c>
      <c r="G378" s="199"/>
      <c r="H378" s="202">
        <v>2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155</v>
      </c>
      <c r="AU378" s="208" t="s">
        <v>82</v>
      </c>
      <c r="AV378" s="13" t="s">
        <v>82</v>
      </c>
      <c r="AW378" s="13" t="s">
        <v>33</v>
      </c>
      <c r="AX378" s="13" t="s">
        <v>79</v>
      </c>
      <c r="AY378" s="208" t="s">
        <v>142</v>
      </c>
    </row>
    <row r="379" spans="1:65" s="2" customFormat="1" ht="16.5" customHeight="1">
      <c r="A379" s="34"/>
      <c r="B379" s="35"/>
      <c r="C379" s="178" t="s">
        <v>618</v>
      </c>
      <c r="D379" s="178" t="s">
        <v>144</v>
      </c>
      <c r="E379" s="179" t="s">
        <v>619</v>
      </c>
      <c r="F379" s="180" t="s">
        <v>620</v>
      </c>
      <c r="G379" s="181" t="s">
        <v>335</v>
      </c>
      <c r="H379" s="182">
        <v>3</v>
      </c>
      <c r="I379" s="183"/>
      <c r="J379" s="184">
        <f>ROUND(I379*H379,2)</f>
        <v>0</v>
      </c>
      <c r="K379" s="180" t="s">
        <v>148</v>
      </c>
      <c r="L379" s="39"/>
      <c r="M379" s="185" t="s">
        <v>19</v>
      </c>
      <c r="N379" s="186" t="s">
        <v>42</v>
      </c>
      <c r="O379" s="64"/>
      <c r="P379" s="187">
        <f>O379*H379</f>
        <v>0</v>
      </c>
      <c r="Q379" s="187">
        <v>0.12422</v>
      </c>
      <c r="R379" s="187">
        <f>Q379*H379</f>
        <v>0.37265999999999999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149</v>
      </c>
      <c r="AT379" s="189" t="s">
        <v>144</v>
      </c>
      <c r="AU379" s="189" t="s">
        <v>82</v>
      </c>
      <c r="AY379" s="17" t="s">
        <v>142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7" t="s">
        <v>79</v>
      </c>
      <c r="BK379" s="190">
        <f>ROUND(I379*H379,2)</f>
        <v>0</v>
      </c>
      <c r="BL379" s="17" t="s">
        <v>149</v>
      </c>
      <c r="BM379" s="189" t="s">
        <v>621</v>
      </c>
    </row>
    <row r="380" spans="1:65" s="2" customFormat="1" ht="11.25">
      <c r="A380" s="34"/>
      <c r="B380" s="35"/>
      <c r="C380" s="36"/>
      <c r="D380" s="191" t="s">
        <v>151</v>
      </c>
      <c r="E380" s="36"/>
      <c r="F380" s="192" t="s">
        <v>622</v>
      </c>
      <c r="G380" s="36"/>
      <c r="H380" s="36"/>
      <c r="I380" s="193"/>
      <c r="J380" s="36"/>
      <c r="K380" s="36"/>
      <c r="L380" s="39"/>
      <c r="M380" s="194"/>
      <c r="N380" s="19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151</v>
      </c>
      <c r="AU380" s="17" t="s">
        <v>82</v>
      </c>
    </row>
    <row r="381" spans="1:65" s="2" customFormat="1" ht="11.25">
      <c r="A381" s="34"/>
      <c r="B381" s="35"/>
      <c r="C381" s="36"/>
      <c r="D381" s="196" t="s">
        <v>153</v>
      </c>
      <c r="E381" s="36"/>
      <c r="F381" s="197" t="s">
        <v>623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153</v>
      </c>
      <c r="AU381" s="17" t="s">
        <v>82</v>
      </c>
    </row>
    <row r="382" spans="1:65" s="13" customFormat="1" ht="11.25">
      <c r="B382" s="198"/>
      <c r="C382" s="199"/>
      <c r="D382" s="191" t="s">
        <v>155</v>
      </c>
      <c r="E382" s="200" t="s">
        <v>19</v>
      </c>
      <c r="F382" s="201" t="s">
        <v>339</v>
      </c>
      <c r="G382" s="199"/>
      <c r="H382" s="202">
        <v>3</v>
      </c>
      <c r="I382" s="203"/>
      <c r="J382" s="199"/>
      <c r="K382" s="199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155</v>
      </c>
      <c r="AU382" s="208" t="s">
        <v>82</v>
      </c>
      <c r="AV382" s="13" t="s">
        <v>82</v>
      </c>
      <c r="AW382" s="13" t="s">
        <v>33</v>
      </c>
      <c r="AX382" s="13" t="s">
        <v>79</v>
      </c>
      <c r="AY382" s="208" t="s">
        <v>142</v>
      </c>
    </row>
    <row r="383" spans="1:65" s="2" customFormat="1" ht="16.5" customHeight="1">
      <c r="A383" s="34"/>
      <c r="B383" s="35"/>
      <c r="C383" s="209" t="s">
        <v>624</v>
      </c>
      <c r="D383" s="209" t="s">
        <v>267</v>
      </c>
      <c r="E383" s="210" t="s">
        <v>625</v>
      </c>
      <c r="F383" s="211" t="s">
        <v>626</v>
      </c>
      <c r="G383" s="212" t="s">
        <v>335</v>
      </c>
      <c r="H383" s="213">
        <v>3</v>
      </c>
      <c r="I383" s="214"/>
      <c r="J383" s="215">
        <f>ROUND(I383*H383,2)</f>
        <v>0</v>
      </c>
      <c r="K383" s="211" t="s">
        <v>19</v>
      </c>
      <c r="L383" s="216"/>
      <c r="M383" s="217" t="s">
        <v>19</v>
      </c>
      <c r="N383" s="218" t="s">
        <v>42</v>
      </c>
      <c r="O383" s="64"/>
      <c r="P383" s="187">
        <f>O383*H383</f>
        <v>0</v>
      </c>
      <c r="Q383" s="187">
        <v>0.215</v>
      </c>
      <c r="R383" s="187">
        <f>Q383*H383</f>
        <v>0.64500000000000002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204</v>
      </c>
      <c r="AT383" s="189" t="s">
        <v>267</v>
      </c>
      <c r="AU383" s="189" t="s">
        <v>82</v>
      </c>
      <c r="AY383" s="17" t="s">
        <v>142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7" t="s">
        <v>79</v>
      </c>
      <c r="BK383" s="190">
        <f>ROUND(I383*H383,2)</f>
        <v>0</v>
      </c>
      <c r="BL383" s="17" t="s">
        <v>149</v>
      </c>
      <c r="BM383" s="189" t="s">
        <v>627</v>
      </c>
    </row>
    <row r="384" spans="1:65" s="2" customFormat="1" ht="11.25">
      <c r="A384" s="34"/>
      <c r="B384" s="35"/>
      <c r="C384" s="36"/>
      <c r="D384" s="191" t="s">
        <v>151</v>
      </c>
      <c r="E384" s="36"/>
      <c r="F384" s="192" t="s">
        <v>626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151</v>
      </c>
      <c r="AU384" s="17" t="s">
        <v>82</v>
      </c>
    </row>
    <row r="385" spans="1:65" s="2" customFormat="1" ht="16.5" customHeight="1">
      <c r="A385" s="34"/>
      <c r="B385" s="35"/>
      <c r="C385" s="178" t="s">
        <v>628</v>
      </c>
      <c r="D385" s="178" t="s">
        <v>144</v>
      </c>
      <c r="E385" s="179" t="s">
        <v>629</v>
      </c>
      <c r="F385" s="180" t="s">
        <v>630</v>
      </c>
      <c r="G385" s="181" t="s">
        <v>335</v>
      </c>
      <c r="H385" s="182">
        <v>1</v>
      </c>
      <c r="I385" s="183"/>
      <c r="J385" s="184">
        <f>ROUND(I385*H385,2)</f>
        <v>0</v>
      </c>
      <c r="K385" s="180" t="s">
        <v>148</v>
      </c>
      <c r="L385" s="39"/>
      <c r="M385" s="185" t="s">
        <v>19</v>
      </c>
      <c r="N385" s="186" t="s">
        <v>42</v>
      </c>
      <c r="O385" s="64"/>
      <c r="P385" s="187">
        <f>O385*H385</f>
        <v>0</v>
      </c>
      <c r="Q385" s="187">
        <v>2.972E-2</v>
      </c>
      <c r="R385" s="187">
        <f>Q385*H385</f>
        <v>2.972E-2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149</v>
      </c>
      <c r="AT385" s="189" t="s">
        <v>144</v>
      </c>
      <c r="AU385" s="189" t="s">
        <v>82</v>
      </c>
      <c r="AY385" s="17" t="s">
        <v>142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79</v>
      </c>
      <c r="BK385" s="190">
        <f>ROUND(I385*H385,2)</f>
        <v>0</v>
      </c>
      <c r="BL385" s="17" t="s">
        <v>149</v>
      </c>
      <c r="BM385" s="189" t="s">
        <v>631</v>
      </c>
    </row>
    <row r="386" spans="1:65" s="2" customFormat="1" ht="11.25">
      <c r="A386" s="34"/>
      <c r="B386" s="35"/>
      <c r="C386" s="36"/>
      <c r="D386" s="191" t="s">
        <v>151</v>
      </c>
      <c r="E386" s="36"/>
      <c r="F386" s="192" t="s">
        <v>632</v>
      </c>
      <c r="G386" s="36"/>
      <c r="H386" s="36"/>
      <c r="I386" s="193"/>
      <c r="J386" s="36"/>
      <c r="K386" s="36"/>
      <c r="L386" s="39"/>
      <c r="M386" s="194"/>
      <c r="N386" s="195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151</v>
      </c>
      <c r="AU386" s="17" t="s">
        <v>82</v>
      </c>
    </row>
    <row r="387" spans="1:65" s="2" customFormat="1" ht="11.25">
      <c r="A387" s="34"/>
      <c r="B387" s="35"/>
      <c r="C387" s="36"/>
      <c r="D387" s="196" t="s">
        <v>153</v>
      </c>
      <c r="E387" s="36"/>
      <c r="F387" s="197" t="s">
        <v>633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153</v>
      </c>
      <c r="AU387" s="17" t="s">
        <v>82</v>
      </c>
    </row>
    <row r="388" spans="1:65" s="13" customFormat="1" ht="11.25">
      <c r="B388" s="198"/>
      <c r="C388" s="199"/>
      <c r="D388" s="191" t="s">
        <v>155</v>
      </c>
      <c r="E388" s="200" t="s">
        <v>19</v>
      </c>
      <c r="F388" s="201" t="s">
        <v>634</v>
      </c>
      <c r="G388" s="199"/>
      <c r="H388" s="202">
        <v>1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155</v>
      </c>
      <c r="AU388" s="208" t="s">
        <v>82</v>
      </c>
      <c r="AV388" s="13" t="s">
        <v>82</v>
      </c>
      <c r="AW388" s="13" t="s">
        <v>33</v>
      </c>
      <c r="AX388" s="13" t="s">
        <v>79</v>
      </c>
      <c r="AY388" s="208" t="s">
        <v>142</v>
      </c>
    </row>
    <row r="389" spans="1:65" s="2" customFormat="1" ht="16.5" customHeight="1">
      <c r="A389" s="34"/>
      <c r="B389" s="35"/>
      <c r="C389" s="209" t="s">
        <v>635</v>
      </c>
      <c r="D389" s="209" t="s">
        <v>267</v>
      </c>
      <c r="E389" s="210" t="s">
        <v>636</v>
      </c>
      <c r="F389" s="211" t="s">
        <v>637</v>
      </c>
      <c r="G389" s="212" t="s">
        <v>335</v>
      </c>
      <c r="H389" s="213">
        <v>1</v>
      </c>
      <c r="I389" s="214"/>
      <c r="J389" s="215">
        <f>ROUND(I389*H389,2)</f>
        <v>0</v>
      </c>
      <c r="K389" s="211" t="s">
        <v>148</v>
      </c>
      <c r="L389" s="216"/>
      <c r="M389" s="217" t="s">
        <v>19</v>
      </c>
      <c r="N389" s="218" t="s">
        <v>42</v>
      </c>
      <c r="O389" s="64"/>
      <c r="P389" s="187">
        <f>O389*H389</f>
        <v>0</v>
      </c>
      <c r="Q389" s="187">
        <v>5.8000000000000003E-2</v>
      </c>
      <c r="R389" s="187">
        <f>Q389*H389</f>
        <v>5.8000000000000003E-2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204</v>
      </c>
      <c r="AT389" s="189" t="s">
        <v>267</v>
      </c>
      <c r="AU389" s="189" t="s">
        <v>82</v>
      </c>
      <c r="AY389" s="17" t="s">
        <v>142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79</v>
      </c>
      <c r="BK389" s="190">
        <f>ROUND(I389*H389,2)</f>
        <v>0</v>
      </c>
      <c r="BL389" s="17" t="s">
        <v>149</v>
      </c>
      <c r="BM389" s="189" t="s">
        <v>638</v>
      </c>
    </row>
    <row r="390" spans="1:65" s="2" customFormat="1" ht="11.25">
      <c r="A390" s="34"/>
      <c r="B390" s="35"/>
      <c r="C390" s="36"/>
      <c r="D390" s="191" t="s">
        <v>151</v>
      </c>
      <c r="E390" s="36"/>
      <c r="F390" s="192" t="s">
        <v>637</v>
      </c>
      <c r="G390" s="36"/>
      <c r="H390" s="36"/>
      <c r="I390" s="193"/>
      <c r="J390" s="36"/>
      <c r="K390" s="36"/>
      <c r="L390" s="39"/>
      <c r="M390" s="194"/>
      <c r="N390" s="195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151</v>
      </c>
      <c r="AU390" s="17" t="s">
        <v>82</v>
      </c>
    </row>
    <row r="391" spans="1:65" s="2" customFormat="1" ht="16.5" customHeight="1">
      <c r="A391" s="34"/>
      <c r="B391" s="35"/>
      <c r="C391" s="178" t="s">
        <v>639</v>
      </c>
      <c r="D391" s="178" t="s">
        <v>144</v>
      </c>
      <c r="E391" s="179" t="s">
        <v>640</v>
      </c>
      <c r="F391" s="180" t="s">
        <v>641</v>
      </c>
      <c r="G391" s="181" t="s">
        <v>335</v>
      </c>
      <c r="H391" s="182">
        <v>2</v>
      </c>
      <c r="I391" s="183"/>
      <c r="J391" s="184">
        <f>ROUND(I391*H391,2)</f>
        <v>0</v>
      </c>
      <c r="K391" s="180" t="s">
        <v>148</v>
      </c>
      <c r="L391" s="39"/>
      <c r="M391" s="185" t="s">
        <v>19</v>
      </c>
      <c r="N391" s="186" t="s">
        <v>42</v>
      </c>
      <c r="O391" s="64"/>
      <c r="P391" s="187">
        <f>O391*H391</f>
        <v>0</v>
      </c>
      <c r="Q391" s="187">
        <v>0</v>
      </c>
      <c r="R391" s="187">
        <f>Q391*H391</f>
        <v>0</v>
      </c>
      <c r="S391" s="187">
        <v>0.1</v>
      </c>
      <c r="T391" s="188">
        <f>S391*H391</f>
        <v>0.2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9" t="s">
        <v>149</v>
      </c>
      <c r="AT391" s="189" t="s">
        <v>144</v>
      </c>
      <c r="AU391" s="189" t="s">
        <v>82</v>
      </c>
      <c r="AY391" s="17" t="s">
        <v>142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7" t="s">
        <v>79</v>
      </c>
      <c r="BK391" s="190">
        <f>ROUND(I391*H391,2)</f>
        <v>0</v>
      </c>
      <c r="BL391" s="17" t="s">
        <v>149</v>
      </c>
      <c r="BM391" s="189" t="s">
        <v>642</v>
      </c>
    </row>
    <row r="392" spans="1:65" s="2" customFormat="1" ht="11.25">
      <c r="A392" s="34"/>
      <c r="B392" s="35"/>
      <c r="C392" s="36"/>
      <c r="D392" s="191" t="s">
        <v>151</v>
      </c>
      <c r="E392" s="36"/>
      <c r="F392" s="192" t="s">
        <v>643</v>
      </c>
      <c r="G392" s="36"/>
      <c r="H392" s="36"/>
      <c r="I392" s="193"/>
      <c r="J392" s="36"/>
      <c r="K392" s="36"/>
      <c r="L392" s="39"/>
      <c r="M392" s="194"/>
      <c r="N392" s="195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151</v>
      </c>
      <c r="AU392" s="17" t="s">
        <v>82</v>
      </c>
    </row>
    <row r="393" spans="1:65" s="2" customFormat="1" ht="11.25">
      <c r="A393" s="34"/>
      <c r="B393" s="35"/>
      <c r="C393" s="36"/>
      <c r="D393" s="196" t="s">
        <v>153</v>
      </c>
      <c r="E393" s="36"/>
      <c r="F393" s="197" t="s">
        <v>644</v>
      </c>
      <c r="G393" s="36"/>
      <c r="H393" s="36"/>
      <c r="I393" s="193"/>
      <c r="J393" s="36"/>
      <c r="K393" s="36"/>
      <c r="L393" s="39"/>
      <c r="M393" s="194"/>
      <c r="N393" s="195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153</v>
      </c>
      <c r="AU393" s="17" t="s">
        <v>82</v>
      </c>
    </row>
    <row r="394" spans="1:65" s="13" customFormat="1" ht="11.25">
      <c r="B394" s="198"/>
      <c r="C394" s="199"/>
      <c r="D394" s="191" t="s">
        <v>155</v>
      </c>
      <c r="E394" s="200" t="s">
        <v>19</v>
      </c>
      <c r="F394" s="201" t="s">
        <v>645</v>
      </c>
      <c r="G394" s="199"/>
      <c r="H394" s="202">
        <v>2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155</v>
      </c>
      <c r="AU394" s="208" t="s">
        <v>82</v>
      </c>
      <c r="AV394" s="13" t="s">
        <v>82</v>
      </c>
      <c r="AW394" s="13" t="s">
        <v>33</v>
      </c>
      <c r="AX394" s="13" t="s">
        <v>79</v>
      </c>
      <c r="AY394" s="208" t="s">
        <v>142</v>
      </c>
    </row>
    <row r="395" spans="1:65" s="2" customFormat="1" ht="21.75" customHeight="1">
      <c r="A395" s="34"/>
      <c r="B395" s="35"/>
      <c r="C395" s="178" t="s">
        <v>646</v>
      </c>
      <c r="D395" s="178" t="s">
        <v>144</v>
      </c>
      <c r="E395" s="179" t="s">
        <v>647</v>
      </c>
      <c r="F395" s="180" t="s">
        <v>648</v>
      </c>
      <c r="G395" s="181" t="s">
        <v>335</v>
      </c>
      <c r="H395" s="182">
        <v>1</v>
      </c>
      <c r="I395" s="183"/>
      <c r="J395" s="184">
        <f>ROUND(I395*H395,2)</f>
        <v>0</v>
      </c>
      <c r="K395" s="180" t="s">
        <v>148</v>
      </c>
      <c r="L395" s="39"/>
      <c r="M395" s="185" t="s">
        <v>19</v>
      </c>
      <c r="N395" s="186" t="s">
        <v>42</v>
      </c>
      <c r="O395" s="64"/>
      <c r="P395" s="187">
        <f>O395*H395</f>
        <v>0</v>
      </c>
      <c r="Q395" s="187">
        <v>0.09</v>
      </c>
      <c r="R395" s="187">
        <f>Q395*H395</f>
        <v>0.09</v>
      </c>
      <c r="S395" s="187">
        <v>0</v>
      </c>
      <c r="T395" s="18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9" t="s">
        <v>149</v>
      </c>
      <c r="AT395" s="189" t="s">
        <v>144</v>
      </c>
      <c r="AU395" s="189" t="s">
        <v>82</v>
      </c>
      <c r="AY395" s="17" t="s">
        <v>142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7" t="s">
        <v>79</v>
      </c>
      <c r="BK395" s="190">
        <f>ROUND(I395*H395,2)</f>
        <v>0</v>
      </c>
      <c r="BL395" s="17" t="s">
        <v>149</v>
      </c>
      <c r="BM395" s="189" t="s">
        <v>649</v>
      </c>
    </row>
    <row r="396" spans="1:65" s="2" customFormat="1" ht="11.25">
      <c r="A396" s="34"/>
      <c r="B396" s="35"/>
      <c r="C396" s="36"/>
      <c r="D396" s="191" t="s">
        <v>151</v>
      </c>
      <c r="E396" s="36"/>
      <c r="F396" s="192" t="s">
        <v>648</v>
      </c>
      <c r="G396" s="36"/>
      <c r="H396" s="36"/>
      <c r="I396" s="193"/>
      <c r="J396" s="36"/>
      <c r="K396" s="36"/>
      <c r="L396" s="39"/>
      <c r="M396" s="194"/>
      <c r="N396" s="195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151</v>
      </c>
      <c r="AU396" s="17" t="s">
        <v>82</v>
      </c>
    </row>
    <row r="397" spans="1:65" s="2" customFormat="1" ht="11.25">
      <c r="A397" s="34"/>
      <c r="B397" s="35"/>
      <c r="C397" s="36"/>
      <c r="D397" s="196" t="s">
        <v>153</v>
      </c>
      <c r="E397" s="36"/>
      <c r="F397" s="197" t="s">
        <v>650</v>
      </c>
      <c r="G397" s="36"/>
      <c r="H397" s="36"/>
      <c r="I397" s="193"/>
      <c r="J397" s="36"/>
      <c r="K397" s="36"/>
      <c r="L397" s="39"/>
      <c r="M397" s="194"/>
      <c r="N397" s="195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153</v>
      </c>
      <c r="AU397" s="17" t="s">
        <v>82</v>
      </c>
    </row>
    <row r="398" spans="1:65" s="13" customFormat="1" ht="11.25">
      <c r="B398" s="198"/>
      <c r="C398" s="199"/>
      <c r="D398" s="191" t="s">
        <v>155</v>
      </c>
      <c r="E398" s="200" t="s">
        <v>19</v>
      </c>
      <c r="F398" s="201" t="s">
        <v>558</v>
      </c>
      <c r="G398" s="199"/>
      <c r="H398" s="202">
        <v>1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155</v>
      </c>
      <c r="AU398" s="208" t="s">
        <v>82</v>
      </c>
      <c r="AV398" s="13" t="s">
        <v>82</v>
      </c>
      <c r="AW398" s="13" t="s">
        <v>33</v>
      </c>
      <c r="AX398" s="13" t="s">
        <v>79</v>
      </c>
      <c r="AY398" s="208" t="s">
        <v>142</v>
      </c>
    </row>
    <row r="399" spans="1:65" s="2" customFormat="1" ht="16.5" customHeight="1">
      <c r="A399" s="34"/>
      <c r="B399" s="35"/>
      <c r="C399" s="209" t="s">
        <v>651</v>
      </c>
      <c r="D399" s="209" t="s">
        <v>267</v>
      </c>
      <c r="E399" s="210" t="s">
        <v>652</v>
      </c>
      <c r="F399" s="211" t="s">
        <v>653</v>
      </c>
      <c r="G399" s="212" t="s">
        <v>335</v>
      </c>
      <c r="H399" s="213">
        <v>1</v>
      </c>
      <c r="I399" s="214"/>
      <c r="J399" s="215">
        <f>ROUND(I399*H399,2)</f>
        <v>0</v>
      </c>
      <c r="K399" s="211" t="s">
        <v>148</v>
      </c>
      <c r="L399" s="216"/>
      <c r="M399" s="217" t="s">
        <v>19</v>
      </c>
      <c r="N399" s="218" t="s">
        <v>42</v>
      </c>
      <c r="O399" s="64"/>
      <c r="P399" s="187">
        <f>O399*H399</f>
        <v>0</v>
      </c>
      <c r="Q399" s="187">
        <v>0.156</v>
      </c>
      <c r="R399" s="187">
        <f>Q399*H399</f>
        <v>0.156</v>
      </c>
      <c r="S399" s="187">
        <v>0</v>
      </c>
      <c r="T399" s="18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9" t="s">
        <v>204</v>
      </c>
      <c r="AT399" s="189" t="s">
        <v>267</v>
      </c>
      <c r="AU399" s="189" t="s">
        <v>82</v>
      </c>
      <c r="AY399" s="17" t="s">
        <v>142</v>
      </c>
      <c r="BE399" s="190">
        <f>IF(N399="základní",J399,0)</f>
        <v>0</v>
      </c>
      <c r="BF399" s="190">
        <f>IF(N399="snížená",J399,0)</f>
        <v>0</v>
      </c>
      <c r="BG399" s="190">
        <f>IF(N399="zákl. přenesená",J399,0)</f>
        <v>0</v>
      </c>
      <c r="BH399" s="190">
        <f>IF(N399="sníž. přenesená",J399,0)</f>
        <v>0</v>
      </c>
      <c r="BI399" s="190">
        <f>IF(N399="nulová",J399,0)</f>
        <v>0</v>
      </c>
      <c r="BJ399" s="17" t="s">
        <v>79</v>
      </c>
      <c r="BK399" s="190">
        <f>ROUND(I399*H399,2)</f>
        <v>0</v>
      </c>
      <c r="BL399" s="17" t="s">
        <v>149</v>
      </c>
      <c r="BM399" s="189" t="s">
        <v>654</v>
      </c>
    </row>
    <row r="400" spans="1:65" s="2" customFormat="1" ht="11.25">
      <c r="A400" s="34"/>
      <c r="B400" s="35"/>
      <c r="C400" s="36"/>
      <c r="D400" s="191" t="s">
        <v>151</v>
      </c>
      <c r="E400" s="36"/>
      <c r="F400" s="192" t="s">
        <v>653</v>
      </c>
      <c r="G400" s="36"/>
      <c r="H400" s="36"/>
      <c r="I400" s="193"/>
      <c r="J400" s="36"/>
      <c r="K400" s="36"/>
      <c r="L400" s="39"/>
      <c r="M400" s="194"/>
      <c r="N400" s="195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151</v>
      </c>
      <c r="AU400" s="17" t="s">
        <v>82</v>
      </c>
    </row>
    <row r="401" spans="1:65" s="2" customFormat="1" ht="16.5" customHeight="1">
      <c r="A401" s="34"/>
      <c r="B401" s="35"/>
      <c r="C401" s="178" t="s">
        <v>655</v>
      </c>
      <c r="D401" s="178" t="s">
        <v>144</v>
      </c>
      <c r="E401" s="179" t="s">
        <v>656</v>
      </c>
      <c r="F401" s="180" t="s">
        <v>657</v>
      </c>
      <c r="G401" s="181" t="s">
        <v>335</v>
      </c>
      <c r="H401" s="182">
        <v>3</v>
      </c>
      <c r="I401" s="183"/>
      <c r="J401" s="184">
        <f>ROUND(I401*H401,2)</f>
        <v>0</v>
      </c>
      <c r="K401" s="180" t="s">
        <v>148</v>
      </c>
      <c r="L401" s="39"/>
      <c r="M401" s="185" t="s">
        <v>19</v>
      </c>
      <c r="N401" s="186" t="s">
        <v>42</v>
      </c>
      <c r="O401" s="64"/>
      <c r="P401" s="187">
        <f>O401*H401</f>
        <v>0</v>
      </c>
      <c r="Q401" s="187">
        <v>0</v>
      </c>
      <c r="R401" s="187">
        <f>Q401*H401</f>
        <v>0</v>
      </c>
      <c r="S401" s="187">
        <v>0.1</v>
      </c>
      <c r="T401" s="188">
        <f>S401*H401</f>
        <v>0.30000000000000004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9" t="s">
        <v>149</v>
      </c>
      <c r="AT401" s="189" t="s">
        <v>144</v>
      </c>
      <c r="AU401" s="189" t="s">
        <v>82</v>
      </c>
      <c r="AY401" s="17" t="s">
        <v>142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7" t="s">
        <v>79</v>
      </c>
      <c r="BK401" s="190">
        <f>ROUND(I401*H401,2)</f>
        <v>0</v>
      </c>
      <c r="BL401" s="17" t="s">
        <v>149</v>
      </c>
      <c r="BM401" s="189" t="s">
        <v>658</v>
      </c>
    </row>
    <row r="402" spans="1:65" s="2" customFormat="1" ht="11.25">
      <c r="A402" s="34"/>
      <c r="B402" s="35"/>
      <c r="C402" s="36"/>
      <c r="D402" s="191" t="s">
        <v>151</v>
      </c>
      <c r="E402" s="36"/>
      <c r="F402" s="192" t="s">
        <v>659</v>
      </c>
      <c r="G402" s="36"/>
      <c r="H402" s="36"/>
      <c r="I402" s="193"/>
      <c r="J402" s="36"/>
      <c r="K402" s="36"/>
      <c r="L402" s="39"/>
      <c r="M402" s="194"/>
      <c r="N402" s="195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151</v>
      </c>
      <c r="AU402" s="17" t="s">
        <v>82</v>
      </c>
    </row>
    <row r="403" spans="1:65" s="2" customFormat="1" ht="11.25">
      <c r="A403" s="34"/>
      <c r="B403" s="35"/>
      <c r="C403" s="36"/>
      <c r="D403" s="196" t="s">
        <v>153</v>
      </c>
      <c r="E403" s="36"/>
      <c r="F403" s="197" t="s">
        <v>660</v>
      </c>
      <c r="G403" s="36"/>
      <c r="H403" s="36"/>
      <c r="I403" s="193"/>
      <c r="J403" s="36"/>
      <c r="K403" s="36"/>
      <c r="L403" s="39"/>
      <c r="M403" s="194"/>
      <c r="N403" s="195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153</v>
      </c>
      <c r="AU403" s="17" t="s">
        <v>82</v>
      </c>
    </row>
    <row r="404" spans="1:65" s="13" customFormat="1" ht="11.25">
      <c r="B404" s="198"/>
      <c r="C404" s="199"/>
      <c r="D404" s="191" t="s">
        <v>155</v>
      </c>
      <c r="E404" s="200" t="s">
        <v>19</v>
      </c>
      <c r="F404" s="201" t="s">
        <v>661</v>
      </c>
      <c r="G404" s="199"/>
      <c r="H404" s="202">
        <v>3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155</v>
      </c>
      <c r="AU404" s="208" t="s">
        <v>82</v>
      </c>
      <c r="AV404" s="13" t="s">
        <v>82</v>
      </c>
      <c r="AW404" s="13" t="s">
        <v>33</v>
      </c>
      <c r="AX404" s="13" t="s">
        <v>79</v>
      </c>
      <c r="AY404" s="208" t="s">
        <v>142</v>
      </c>
    </row>
    <row r="405" spans="1:65" s="2" customFormat="1" ht="16.5" customHeight="1">
      <c r="A405" s="34"/>
      <c r="B405" s="35"/>
      <c r="C405" s="178" t="s">
        <v>662</v>
      </c>
      <c r="D405" s="178" t="s">
        <v>144</v>
      </c>
      <c r="E405" s="179" t="s">
        <v>663</v>
      </c>
      <c r="F405" s="180" t="s">
        <v>664</v>
      </c>
      <c r="G405" s="181" t="s">
        <v>335</v>
      </c>
      <c r="H405" s="182">
        <v>3</v>
      </c>
      <c r="I405" s="183"/>
      <c r="J405" s="184">
        <f>ROUND(I405*H405,2)</f>
        <v>0</v>
      </c>
      <c r="K405" s="180" t="s">
        <v>148</v>
      </c>
      <c r="L405" s="39"/>
      <c r="M405" s="185" t="s">
        <v>19</v>
      </c>
      <c r="N405" s="186" t="s">
        <v>42</v>
      </c>
      <c r="O405" s="64"/>
      <c r="P405" s="187">
        <f>O405*H405</f>
        <v>0</v>
      </c>
      <c r="Q405" s="187">
        <v>0.21734000000000001</v>
      </c>
      <c r="R405" s="187">
        <f>Q405*H405</f>
        <v>0.65202000000000004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149</v>
      </c>
      <c r="AT405" s="189" t="s">
        <v>144</v>
      </c>
      <c r="AU405" s="189" t="s">
        <v>82</v>
      </c>
      <c r="AY405" s="17" t="s">
        <v>142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7" t="s">
        <v>79</v>
      </c>
      <c r="BK405" s="190">
        <f>ROUND(I405*H405,2)</f>
        <v>0</v>
      </c>
      <c r="BL405" s="17" t="s">
        <v>149</v>
      </c>
      <c r="BM405" s="189" t="s">
        <v>665</v>
      </c>
    </row>
    <row r="406" spans="1:65" s="2" customFormat="1" ht="11.25">
      <c r="A406" s="34"/>
      <c r="B406" s="35"/>
      <c r="C406" s="36"/>
      <c r="D406" s="191" t="s">
        <v>151</v>
      </c>
      <c r="E406" s="36"/>
      <c r="F406" s="192" t="s">
        <v>664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151</v>
      </c>
      <c r="AU406" s="17" t="s">
        <v>82</v>
      </c>
    </row>
    <row r="407" spans="1:65" s="2" customFormat="1" ht="11.25">
      <c r="A407" s="34"/>
      <c r="B407" s="35"/>
      <c r="C407" s="36"/>
      <c r="D407" s="196" t="s">
        <v>153</v>
      </c>
      <c r="E407" s="36"/>
      <c r="F407" s="197" t="s">
        <v>666</v>
      </c>
      <c r="G407" s="36"/>
      <c r="H407" s="36"/>
      <c r="I407" s="193"/>
      <c r="J407" s="36"/>
      <c r="K407" s="36"/>
      <c r="L407" s="39"/>
      <c r="M407" s="194"/>
      <c r="N407" s="195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153</v>
      </c>
      <c r="AU407" s="17" t="s">
        <v>82</v>
      </c>
    </row>
    <row r="408" spans="1:65" s="13" customFormat="1" ht="11.25">
      <c r="B408" s="198"/>
      <c r="C408" s="199"/>
      <c r="D408" s="191" t="s">
        <v>155</v>
      </c>
      <c r="E408" s="200" t="s">
        <v>19</v>
      </c>
      <c r="F408" s="201" t="s">
        <v>339</v>
      </c>
      <c r="G408" s="199"/>
      <c r="H408" s="202">
        <v>3</v>
      </c>
      <c r="I408" s="203"/>
      <c r="J408" s="199"/>
      <c r="K408" s="199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155</v>
      </c>
      <c r="AU408" s="208" t="s">
        <v>82</v>
      </c>
      <c r="AV408" s="13" t="s">
        <v>82</v>
      </c>
      <c r="AW408" s="13" t="s">
        <v>33</v>
      </c>
      <c r="AX408" s="13" t="s">
        <v>79</v>
      </c>
      <c r="AY408" s="208" t="s">
        <v>142</v>
      </c>
    </row>
    <row r="409" spans="1:65" s="2" customFormat="1" ht="16.5" customHeight="1">
      <c r="A409" s="34"/>
      <c r="B409" s="35"/>
      <c r="C409" s="209" t="s">
        <v>667</v>
      </c>
      <c r="D409" s="209" t="s">
        <v>267</v>
      </c>
      <c r="E409" s="210" t="s">
        <v>668</v>
      </c>
      <c r="F409" s="211" t="s">
        <v>669</v>
      </c>
      <c r="G409" s="212" t="s">
        <v>335</v>
      </c>
      <c r="H409" s="213">
        <v>3</v>
      </c>
      <c r="I409" s="214"/>
      <c r="J409" s="215">
        <f>ROUND(I409*H409,2)</f>
        <v>0</v>
      </c>
      <c r="K409" s="211" t="s">
        <v>148</v>
      </c>
      <c r="L409" s="216"/>
      <c r="M409" s="217" t="s">
        <v>19</v>
      </c>
      <c r="N409" s="218" t="s">
        <v>42</v>
      </c>
      <c r="O409" s="64"/>
      <c r="P409" s="187">
        <f>O409*H409</f>
        <v>0</v>
      </c>
      <c r="Q409" s="187">
        <v>9.2999999999999999E-2</v>
      </c>
      <c r="R409" s="187">
        <f>Q409*H409</f>
        <v>0.27900000000000003</v>
      </c>
      <c r="S409" s="187">
        <v>0</v>
      </c>
      <c r="T409" s="18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9" t="s">
        <v>204</v>
      </c>
      <c r="AT409" s="189" t="s">
        <v>267</v>
      </c>
      <c r="AU409" s="189" t="s">
        <v>82</v>
      </c>
      <c r="AY409" s="17" t="s">
        <v>142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7" t="s">
        <v>79</v>
      </c>
      <c r="BK409" s="190">
        <f>ROUND(I409*H409,2)</f>
        <v>0</v>
      </c>
      <c r="BL409" s="17" t="s">
        <v>149</v>
      </c>
      <c r="BM409" s="189" t="s">
        <v>670</v>
      </c>
    </row>
    <row r="410" spans="1:65" s="2" customFormat="1" ht="11.25">
      <c r="A410" s="34"/>
      <c r="B410" s="35"/>
      <c r="C410" s="36"/>
      <c r="D410" s="191" t="s">
        <v>151</v>
      </c>
      <c r="E410" s="36"/>
      <c r="F410" s="192" t="s">
        <v>669</v>
      </c>
      <c r="G410" s="36"/>
      <c r="H410" s="36"/>
      <c r="I410" s="193"/>
      <c r="J410" s="36"/>
      <c r="K410" s="36"/>
      <c r="L410" s="39"/>
      <c r="M410" s="194"/>
      <c r="N410" s="195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151</v>
      </c>
      <c r="AU410" s="17" t="s">
        <v>82</v>
      </c>
    </row>
    <row r="411" spans="1:65" s="2" customFormat="1" ht="16.5" customHeight="1">
      <c r="A411" s="34"/>
      <c r="B411" s="35"/>
      <c r="C411" s="209" t="s">
        <v>671</v>
      </c>
      <c r="D411" s="209" t="s">
        <v>267</v>
      </c>
      <c r="E411" s="210" t="s">
        <v>672</v>
      </c>
      <c r="F411" s="211" t="s">
        <v>673</v>
      </c>
      <c r="G411" s="212" t="s">
        <v>335</v>
      </c>
      <c r="H411" s="213">
        <v>3</v>
      </c>
      <c r="I411" s="214"/>
      <c r="J411" s="215">
        <f>ROUND(I411*H411,2)</f>
        <v>0</v>
      </c>
      <c r="K411" s="211" t="s">
        <v>148</v>
      </c>
      <c r="L411" s="216"/>
      <c r="M411" s="217" t="s">
        <v>19</v>
      </c>
      <c r="N411" s="218" t="s">
        <v>42</v>
      </c>
      <c r="O411" s="64"/>
      <c r="P411" s="187">
        <f>O411*H411</f>
        <v>0</v>
      </c>
      <c r="Q411" s="187">
        <v>4.0000000000000001E-3</v>
      </c>
      <c r="R411" s="187">
        <f>Q411*H411</f>
        <v>1.2E-2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204</v>
      </c>
      <c r="AT411" s="189" t="s">
        <v>267</v>
      </c>
      <c r="AU411" s="189" t="s">
        <v>82</v>
      </c>
      <c r="AY411" s="17" t="s">
        <v>142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7" t="s">
        <v>79</v>
      </c>
      <c r="BK411" s="190">
        <f>ROUND(I411*H411,2)</f>
        <v>0</v>
      </c>
      <c r="BL411" s="17" t="s">
        <v>149</v>
      </c>
      <c r="BM411" s="189" t="s">
        <v>674</v>
      </c>
    </row>
    <row r="412" spans="1:65" s="2" customFormat="1" ht="11.25">
      <c r="A412" s="34"/>
      <c r="B412" s="35"/>
      <c r="C412" s="36"/>
      <c r="D412" s="191" t="s">
        <v>151</v>
      </c>
      <c r="E412" s="36"/>
      <c r="F412" s="192" t="s">
        <v>673</v>
      </c>
      <c r="G412" s="36"/>
      <c r="H412" s="36"/>
      <c r="I412" s="193"/>
      <c r="J412" s="36"/>
      <c r="K412" s="36"/>
      <c r="L412" s="39"/>
      <c r="M412" s="194"/>
      <c r="N412" s="195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151</v>
      </c>
      <c r="AU412" s="17" t="s">
        <v>82</v>
      </c>
    </row>
    <row r="413" spans="1:65" s="2" customFormat="1" ht="16.5" customHeight="1">
      <c r="A413" s="34"/>
      <c r="B413" s="35"/>
      <c r="C413" s="178" t="s">
        <v>675</v>
      </c>
      <c r="D413" s="178" t="s">
        <v>144</v>
      </c>
      <c r="E413" s="179" t="s">
        <v>676</v>
      </c>
      <c r="F413" s="180" t="s">
        <v>677</v>
      </c>
      <c r="G413" s="181" t="s">
        <v>335</v>
      </c>
      <c r="H413" s="182">
        <v>4</v>
      </c>
      <c r="I413" s="183"/>
      <c r="J413" s="184">
        <f>ROUND(I413*H413,2)</f>
        <v>0</v>
      </c>
      <c r="K413" s="180" t="s">
        <v>19</v>
      </c>
      <c r="L413" s="39"/>
      <c r="M413" s="185" t="s">
        <v>19</v>
      </c>
      <c r="N413" s="186" t="s">
        <v>42</v>
      </c>
      <c r="O413" s="64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9" t="s">
        <v>149</v>
      </c>
      <c r="AT413" s="189" t="s">
        <v>144</v>
      </c>
      <c r="AU413" s="189" t="s">
        <v>82</v>
      </c>
      <c r="AY413" s="17" t="s">
        <v>142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17" t="s">
        <v>79</v>
      </c>
      <c r="BK413" s="190">
        <f>ROUND(I413*H413,2)</f>
        <v>0</v>
      </c>
      <c r="BL413" s="17" t="s">
        <v>149</v>
      </c>
      <c r="BM413" s="189" t="s">
        <v>678</v>
      </c>
    </row>
    <row r="414" spans="1:65" s="2" customFormat="1" ht="11.25">
      <c r="A414" s="34"/>
      <c r="B414" s="35"/>
      <c r="C414" s="36"/>
      <c r="D414" s="191" t="s">
        <v>151</v>
      </c>
      <c r="E414" s="36"/>
      <c r="F414" s="192" t="s">
        <v>677</v>
      </c>
      <c r="G414" s="36"/>
      <c r="H414" s="36"/>
      <c r="I414" s="193"/>
      <c r="J414" s="36"/>
      <c r="K414" s="36"/>
      <c r="L414" s="39"/>
      <c r="M414" s="194"/>
      <c r="N414" s="195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151</v>
      </c>
      <c r="AU414" s="17" t="s">
        <v>82</v>
      </c>
    </row>
    <row r="415" spans="1:65" s="2" customFormat="1" ht="39">
      <c r="A415" s="34"/>
      <c r="B415" s="35"/>
      <c r="C415" s="36"/>
      <c r="D415" s="191" t="s">
        <v>351</v>
      </c>
      <c r="E415" s="36"/>
      <c r="F415" s="219" t="s">
        <v>679</v>
      </c>
      <c r="G415" s="36"/>
      <c r="H415" s="36"/>
      <c r="I415" s="193"/>
      <c r="J415" s="36"/>
      <c r="K415" s="36"/>
      <c r="L415" s="39"/>
      <c r="M415" s="194"/>
      <c r="N415" s="195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351</v>
      </c>
      <c r="AU415" s="17" t="s">
        <v>82</v>
      </c>
    </row>
    <row r="416" spans="1:65" s="13" customFormat="1" ht="11.25">
      <c r="B416" s="198"/>
      <c r="C416" s="199"/>
      <c r="D416" s="191" t="s">
        <v>155</v>
      </c>
      <c r="E416" s="200" t="s">
        <v>19</v>
      </c>
      <c r="F416" s="201" t="s">
        <v>680</v>
      </c>
      <c r="G416" s="199"/>
      <c r="H416" s="202">
        <v>4</v>
      </c>
      <c r="I416" s="203"/>
      <c r="J416" s="199"/>
      <c r="K416" s="199"/>
      <c r="L416" s="204"/>
      <c r="M416" s="205"/>
      <c r="N416" s="206"/>
      <c r="O416" s="206"/>
      <c r="P416" s="206"/>
      <c r="Q416" s="206"/>
      <c r="R416" s="206"/>
      <c r="S416" s="206"/>
      <c r="T416" s="207"/>
      <c r="AT416" s="208" t="s">
        <v>155</v>
      </c>
      <c r="AU416" s="208" t="s">
        <v>82</v>
      </c>
      <c r="AV416" s="13" t="s">
        <v>82</v>
      </c>
      <c r="AW416" s="13" t="s">
        <v>33</v>
      </c>
      <c r="AX416" s="13" t="s">
        <v>79</v>
      </c>
      <c r="AY416" s="208" t="s">
        <v>142</v>
      </c>
    </row>
    <row r="417" spans="1:65" s="2" customFormat="1" ht="16.5" customHeight="1">
      <c r="A417" s="34"/>
      <c r="B417" s="35"/>
      <c r="C417" s="178" t="s">
        <v>681</v>
      </c>
      <c r="D417" s="178" t="s">
        <v>144</v>
      </c>
      <c r="E417" s="179" t="s">
        <v>682</v>
      </c>
      <c r="F417" s="180" t="s">
        <v>683</v>
      </c>
      <c r="G417" s="181" t="s">
        <v>335</v>
      </c>
      <c r="H417" s="182">
        <v>1</v>
      </c>
      <c r="I417" s="183"/>
      <c r="J417" s="184">
        <f>ROUND(I417*H417,2)</f>
        <v>0</v>
      </c>
      <c r="K417" s="180" t="s">
        <v>19</v>
      </c>
      <c r="L417" s="39"/>
      <c r="M417" s="185" t="s">
        <v>19</v>
      </c>
      <c r="N417" s="186" t="s">
        <v>42</v>
      </c>
      <c r="O417" s="64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9" t="s">
        <v>149</v>
      </c>
      <c r="AT417" s="189" t="s">
        <v>144</v>
      </c>
      <c r="AU417" s="189" t="s">
        <v>82</v>
      </c>
      <c r="AY417" s="17" t="s">
        <v>142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17" t="s">
        <v>79</v>
      </c>
      <c r="BK417" s="190">
        <f>ROUND(I417*H417,2)</f>
        <v>0</v>
      </c>
      <c r="BL417" s="17" t="s">
        <v>149</v>
      </c>
      <c r="BM417" s="189" t="s">
        <v>684</v>
      </c>
    </row>
    <row r="418" spans="1:65" s="2" customFormat="1" ht="11.25">
      <c r="A418" s="34"/>
      <c r="B418" s="35"/>
      <c r="C418" s="36"/>
      <c r="D418" s="191" t="s">
        <v>151</v>
      </c>
      <c r="E418" s="36"/>
      <c r="F418" s="192" t="s">
        <v>683</v>
      </c>
      <c r="G418" s="36"/>
      <c r="H418" s="36"/>
      <c r="I418" s="193"/>
      <c r="J418" s="36"/>
      <c r="K418" s="36"/>
      <c r="L418" s="39"/>
      <c r="M418" s="194"/>
      <c r="N418" s="195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151</v>
      </c>
      <c r="AU418" s="17" t="s">
        <v>82</v>
      </c>
    </row>
    <row r="419" spans="1:65" s="2" customFormat="1" ht="19.5">
      <c r="A419" s="34"/>
      <c r="B419" s="35"/>
      <c r="C419" s="36"/>
      <c r="D419" s="191" t="s">
        <v>351</v>
      </c>
      <c r="E419" s="36"/>
      <c r="F419" s="219" t="s">
        <v>685</v>
      </c>
      <c r="G419" s="36"/>
      <c r="H419" s="36"/>
      <c r="I419" s="193"/>
      <c r="J419" s="36"/>
      <c r="K419" s="36"/>
      <c r="L419" s="39"/>
      <c r="M419" s="194"/>
      <c r="N419" s="195"/>
      <c r="O419" s="64"/>
      <c r="P419" s="64"/>
      <c r="Q419" s="64"/>
      <c r="R419" s="64"/>
      <c r="S419" s="64"/>
      <c r="T419" s="65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351</v>
      </c>
      <c r="AU419" s="17" t="s">
        <v>82</v>
      </c>
    </row>
    <row r="420" spans="1:65" s="13" customFormat="1" ht="11.25">
      <c r="B420" s="198"/>
      <c r="C420" s="199"/>
      <c r="D420" s="191" t="s">
        <v>155</v>
      </c>
      <c r="E420" s="200" t="s">
        <v>19</v>
      </c>
      <c r="F420" s="201" t="s">
        <v>686</v>
      </c>
      <c r="G420" s="199"/>
      <c r="H420" s="202">
        <v>1</v>
      </c>
      <c r="I420" s="203"/>
      <c r="J420" s="199"/>
      <c r="K420" s="199"/>
      <c r="L420" s="204"/>
      <c r="M420" s="205"/>
      <c r="N420" s="206"/>
      <c r="O420" s="206"/>
      <c r="P420" s="206"/>
      <c r="Q420" s="206"/>
      <c r="R420" s="206"/>
      <c r="S420" s="206"/>
      <c r="T420" s="207"/>
      <c r="AT420" s="208" t="s">
        <v>155</v>
      </c>
      <c r="AU420" s="208" t="s">
        <v>82</v>
      </c>
      <c r="AV420" s="13" t="s">
        <v>82</v>
      </c>
      <c r="AW420" s="13" t="s">
        <v>33</v>
      </c>
      <c r="AX420" s="13" t="s">
        <v>79</v>
      </c>
      <c r="AY420" s="208" t="s">
        <v>142</v>
      </c>
    </row>
    <row r="421" spans="1:65" s="2" customFormat="1" ht="16.5" customHeight="1">
      <c r="A421" s="34"/>
      <c r="B421" s="35"/>
      <c r="C421" s="178" t="s">
        <v>687</v>
      </c>
      <c r="D421" s="178" t="s">
        <v>144</v>
      </c>
      <c r="E421" s="179" t="s">
        <v>688</v>
      </c>
      <c r="F421" s="180" t="s">
        <v>689</v>
      </c>
      <c r="G421" s="181" t="s">
        <v>335</v>
      </c>
      <c r="H421" s="182">
        <v>1</v>
      </c>
      <c r="I421" s="183"/>
      <c r="J421" s="184">
        <f>ROUND(I421*H421,2)</f>
        <v>0</v>
      </c>
      <c r="K421" s="180" t="s">
        <v>19</v>
      </c>
      <c r="L421" s="39"/>
      <c r="M421" s="185" t="s">
        <v>19</v>
      </c>
      <c r="N421" s="186" t="s">
        <v>42</v>
      </c>
      <c r="O421" s="64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149</v>
      </c>
      <c r="AT421" s="189" t="s">
        <v>144</v>
      </c>
      <c r="AU421" s="189" t="s">
        <v>82</v>
      </c>
      <c r="AY421" s="17" t="s">
        <v>142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7" t="s">
        <v>79</v>
      </c>
      <c r="BK421" s="190">
        <f>ROUND(I421*H421,2)</f>
        <v>0</v>
      </c>
      <c r="BL421" s="17" t="s">
        <v>149</v>
      </c>
      <c r="BM421" s="189" t="s">
        <v>690</v>
      </c>
    </row>
    <row r="422" spans="1:65" s="2" customFormat="1" ht="11.25">
      <c r="A422" s="34"/>
      <c r="B422" s="35"/>
      <c r="C422" s="36"/>
      <c r="D422" s="191" t="s">
        <v>151</v>
      </c>
      <c r="E422" s="36"/>
      <c r="F422" s="192" t="s">
        <v>689</v>
      </c>
      <c r="G422" s="36"/>
      <c r="H422" s="36"/>
      <c r="I422" s="193"/>
      <c r="J422" s="36"/>
      <c r="K422" s="36"/>
      <c r="L422" s="39"/>
      <c r="M422" s="194"/>
      <c r="N422" s="19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151</v>
      </c>
      <c r="AU422" s="17" t="s">
        <v>82</v>
      </c>
    </row>
    <row r="423" spans="1:65" s="2" customFormat="1" ht="19.5">
      <c r="A423" s="34"/>
      <c r="B423" s="35"/>
      <c r="C423" s="36"/>
      <c r="D423" s="191" t="s">
        <v>351</v>
      </c>
      <c r="E423" s="36"/>
      <c r="F423" s="219" t="s">
        <v>691</v>
      </c>
      <c r="G423" s="36"/>
      <c r="H423" s="36"/>
      <c r="I423" s="193"/>
      <c r="J423" s="36"/>
      <c r="K423" s="36"/>
      <c r="L423" s="39"/>
      <c r="M423" s="194"/>
      <c r="N423" s="195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351</v>
      </c>
      <c r="AU423" s="17" t="s">
        <v>82</v>
      </c>
    </row>
    <row r="424" spans="1:65" s="13" customFormat="1" ht="11.25">
      <c r="B424" s="198"/>
      <c r="C424" s="199"/>
      <c r="D424" s="191" t="s">
        <v>155</v>
      </c>
      <c r="E424" s="200" t="s">
        <v>19</v>
      </c>
      <c r="F424" s="201" t="s">
        <v>686</v>
      </c>
      <c r="G424" s="199"/>
      <c r="H424" s="202">
        <v>1</v>
      </c>
      <c r="I424" s="203"/>
      <c r="J424" s="199"/>
      <c r="K424" s="199"/>
      <c r="L424" s="204"/>
      <c r="M424" s="205"/>
      <c r="N424" s="206"/>
      <c r="O424" s="206"/>
      <c r="P424" s="206"/>
      <c r="Q424" s="206"/>
      <c r="R424" s="206"/>
      <c r="S424" s="206"/>
      <c r="T424" s="207"/>
      <c r="AT424" s="208" t="s">
        <v>155</v>
      </c>
      <c r="AU424" s="208" t="s">
        <v>82</v>
      </c>
      <c r="AV424" s="13" t="s">
        <v>82</v>
      </c>
      <c r="AW424" s="13" t="s">
        <v>33</v>
      </c>
      <c r="AX424" s="13" t="s">
        <v>79</v>
      </c>
      <c r="AY424" s="208" t="s">
        <v>142</v>
      </c>
    </row>
    <row r="425" spans="1:65" s="12" customFormat="1" ht="22.9" customHeight="1">
      <c r="B425" s="162"/>
      <c r="C425" s="163"/>
      <c r="D425" s="164" t="s">
        <v>70</v>
      </c>
      <c r="E425" s="176" t="s">
        <v>214</v>
      </c>
      <c r="F425" s="176" t="s">
        <v>692</v>
      </c>
      <c r="G425" s="163"/>
      <c r="H425" s="163"/>
      <c r="I425" s="166"/>
      <c r="J425" s="177">
        <f>BK425</f>
        <v>0</v>
      </c>
      <c r="K425" s="163"/>
      <c r="L425" s="168"/>
      <c r="M425" s="169"/>
      <c r="N425" s="170"/>
      <c r="O425" s="170"/>
      <c r="P425" s="171">
        <f>SUM(P426:P455)</f>
        <v>0</v>
      </c>
      <c r="Q425" s="170"/>
      <c r="R425" s="171">
        <f>SUM(R426:R455)</f>
        <v>5.4687135199999997</v>
      </c>
      <c r="S425" s="170"/>
      <c r="T425" s="172">
        <f>SUM(T426:T455)</f>
        <v>24.373999999999999</v>
      </c>
      <c r="AR425" s="173" t="s">
        <v>79</v>
      </c>
      <c r="AT425" s="174" t="s">
        <v>70</v>
      </c>
      <c r="AU425" s="174" t="s">
        <v>79</v>
      </c>
      <c r="AY425" s="173" t="s">
        <v>142</v>
      </c>
      <c r="BK425" s="175">
        <f>SUM(BK426:BK455)</f>
        <v>0</v>
      </c>
    </row>
    <row r="426" spans="1:65" s="2" customFormat="1" ht="16.5" customHeight="1">
      <c r="A426" s="34"/>
      <c r="B426" s="35"/>
      <c r="C426" s="178" t="s">
        <v>693</v>
      </c>
      <c r="D426" s="178" t="s">
        <v>144</v>
      </c>
      <c r="E426" s="179" t="s">
        <v>694</v>
      </c>
      <c r="F426" s="180" t="s">
        <v>695</v>
      </c>
      <c r="G426" s="181" t="s">
        <v>160</v>
      </c>
      <c r="H426" s="182">
        <v>19</v>
      </c>
      <c r="I426" s="183"/>
      <c r="J426" s="184">
        <f>ROUND(I426*H426,2)</f>
        <v>0</v>
      </c>
      <c r="K426" s="180" t="s">
        <v>148</v>
      </c>
      <c r="L426" s="39"/>
      <c r="M426" s="185" t="s">
        <v>19</v>
      </c>
      <c r="N426" s="186" t="s">
        <v>42</v>
      </c>
      <c r="O426" s="64"/>
      <c r="P426" s="187">
        <f>O426*H426</f>
        <v>0</v>
      </c>
      <c r="Q426" s="187">
        <v>0.15540000000000001</v>
      </c>
      <c r="R426" s="187">
        <f>Q426*H426</f>
        <v>2.9526000000000003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149</v>
      </c>
      <c r="AT426" s="189" t="s">
        <v>144</v>
      </c>
      <c r="AU426" s="189" t="s">
        <v>82</v>
      </c>
      <c r="AY426" s="17" t="s">
        <v>142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7" t="s">
        <v>79</v>
      </c>
      <c r="BK426" s="190">
        <f>ROUND(I426*H426,2)</f>
        <v>0</v>
      </c>
      <c r="BL426" s="17" t="s">
        <v>149</v>
      </c>
      <c r="BM426" s="189" t="s">
        <v>696</v>
      </c>
    </row>
    <row r="427" spans="1:65" s="2" customFormat="1" ht="19.5">
      <c r="A427" s="34"/>
      <c r="B427" s="35"/>
      <c r="C427" s="36"/>
      <c r="D427" s="191" t="s">
        <v>151</v>
      </c>
      <c r="E427" s="36"/>
      <c r="F427" s="192" t="s">
        <v>697</v>
      </c>
      <c r="G427" s="36"/>
      <c r="H427" s="36"/>
      <c r="I427" s="193"/>
      <c r="J427" s="36"/>
      <c r="K427" s="36"/>
      <c r="L427" s="39"/>
      <c r="M427" s="194"/>
      <c r="N427" s="195"/>
      <c r="O427" s="64"/>
      <c r="P427" s="64"/>
      <c r="Q427" s="64"/>
      <c r="R427" s="64"/>
      <c r="S427" s="64"/>
      <c r="T427" s="65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151</v>
      </c>
      <c r="AU427" s="17" t="s">
        <v>82</v>
      </c>
    </row>
    <row r="428" spans="1:65" s="2" customFormat="1" ht="11.25">
      <c r="A428" s="34"/>
      <c r="B428" s="35"/>
      <c r="C428" s="36"/>
      <c r="D428" s="196" t="s">
        <v>153</v>
      </c>
      <c r="E428" s="36"/>
      <c r="F428" s="197" t="s">
        <v>698</v>
      </c>
      <c r="G428" s="36"/>
      <c r="H428" s="36"/>
      <c r="I428" s="193"/>
      <c r="J428" s="36"/>
      <c r="K428" s="36"/>
      <c r="L428" s="39"/>
      <c r="M428" s="194"/>
      <c r="N428" s="195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153</v>
      </c>
      <c r="AU428" s="17" t="s">
        <v>82</v>
      </c>
    </row>
    <row r="429" spans="1:65" s="13" customFormat="1" ht="11.25">
      <c r="B429" s="198"/>
      <c r="C429" s="199"/>
      <c r="D429" s="191" t="s">
        <v>155</v>
      </c>
      <c r="E429" s="200" t="s">
        <v>19</v>
      </c>
      <c r="F429" s="201" t="s">
        <v>699</v>
      </c>
      <c r="G429" s="199"/>
      <c r="H429" s="202">
        <v>19</v>
      </c>
      <c r="I429" s="203"/>
      <c r="J429" s="199"/>
      <c r="K429" s="199"/>
      <c r="L429" s="204"/>
      <c r="M429" s="205"/>
      <c r="N429" s="206"/>
      <c r="O429" s="206"/>
      <c r="P429" s="206"/>
      <c r="Q429" s="206"/>
      <c r="R429" s="206"/>
      <c r="S429" s="206"/>
      <c r="T429" s="207"/>
      <c r="AT429" s="208" t="s">
        <v>155</v>
      </c>
      <c r="AU429" s="208" t="s">
        <v>82</v>
      </c>
      <c r="AV429" s="13" t="s">
        <v>82</v>
      </c>
      <c r="AW429" s="13" t="s">
        <v>33</v>
      </c>
      <c r="AX429" s="13" t="s">
        <v>79</v>
      </c>
      <c r="AY429" s="208" t="s">
        <v>142</v>
      </c>
    </row>
    <row r="430" spans="1:65" s="2" customFormat="1" ht="16.5" customHeight="1">
      <c r="A430" s="34"/>
      <c r="B430" s="35"/>
      <c r="C430" s="209" t="s">
        <v>700</v>
      </c>
      <c r="D430" s="209" t="s">
        <v>267</v>
      </c>
      <c r="E430" s="210" t="s">
        <v>701</v>
      </c>
      <c r="F430" s="211" t="s">
        <v>702</v>
      </c>
      <c r="G430" s="212" t="s">
        <v>160</v>
      </c>
      <c r="H430" s="213">
        <v>19.38</v>
      </c>
      <c r="I430" s="214"/>
      <c r="J430" s="215">
        <f>ROUND(I430*H430,2)</f>
        <v>0</v>
      </c>
      <c r="K430" s="211" t="s">
        <v>148</v>
      </c>
      <c r="L430" s="216"/>
      <c r="M430" s="217" t="s">
        <v>19</v>
      </c>
      <c r="N430" s="218" t="s">
        <v>42</v>
      </c>
      <c r="O430" s="64"/>
      <c r="P430" s="187">
        <f>O430*H430</f>
        <v>0</v>
      </c>
      <c r="Q430" s="187">
        <v>0.08</v>
      </c>
      <c r="R430" s="187">
        <f>Q430*H430</f>
        <v>1.5504</v>
      </c>
      <c r="S430" s="187">
        <v>0</v>
      </c>
      <c r="T430" s="18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9" t="s">
        <v>204</v>
      </c>
      <c r="AT430" s="189" t="s">
        <v>267</v>
      </c>
      <c r="AU430" s="189" t="s">
        <v>82</v>
      </c>
      <c r="AY430" s="17" t="s">
        <v>142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79</v>
      </c>
      <c r="BK430" s="190">
        <f>ROUND(I430*H430,2)</f>
        <v>0</v>
      </c>
      <c r="BL430" s="17" t="s">
        <v>149</v>
      </c>
      <c r="BM430" s="189" t="s">
        <v>703</v>
      </c>
    </row>
    <row r="431" spans="1:65" s="2" customFormat="1" ht="11.25">
      <c r="A431" s="34"/>
      <c r="B431" s="35"/>
      <c r="C431" s="36"/>
      <c r="D431" s="191" t="s">
        <v>151</v>
      </c>
      <c r="E431" s="36"/>
      <c r="F431" s="192" t="s">
        <v>702</v>
      </c>
      <c r="G431" s="36"/>
      <c r="H431" s="36"/>
      <c r="I431" s="193"/>
      <c r="J431" s="36"/>
      <c r="K431" s="36"/>
      <c r="L431" s="39"/>
      <c r="M431" s="194"/>
      <c r="N431" s="195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151</v>
      </c>
      <c r="AU431" s="17" t="s">
        <v>82</v>
      </c>
    </row>
    <row r="432" spans="1:65" s="13" customFormat="1" ht="11.25">
      <c r="B432" s="198"/>
      <c r="C432" s="199"/>
      <c r="D432" s="191" t="s">
        <v>155</v>
      </c>
      <c r="E432" s="199"/>
      <c r="F432" s="201" t="s">
        <v>704</v>
      </c>
      <c r="G432" s="199"/>
      <c r="H432" s="202">
        <v>19.38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155</v>
      </c>
      <c r="AU432" s="208" t="s">
        <v>82</v>
      </c>
      <c r="AV432" s="13" t="s">
        <v>82</v>
      </c>
      <c r="AW432" s="13" t="s">
        <v>4</v>
      </c>
      <c r="AX432" s="13" t="s">
        <v>79</v>
      </c>
      <c r="AY432" s="208" t="s">
        <v>142</v>
      </c>
    </row>
    <row r="433" spans="1:65" s="2" customFormat="1" ht="16.5" customHeight="1">
      <c r="A433" s="34"/>
      <c r="B433" s="35"/>
      <c r="C433" s="178" t="s">
        <v>705</v>
      </c>
      <c r="D433" s="178" t="s">
        <v>144</v>
      </c>
      <c r="E433" s="179" t="s">
        <v>706</v>
      </c>
      <c r="F433" s="180" t="s">
        <v>707</v>
      </c>
      <c r="G433" s="181" t="s">
        <v>181</v>
      </c>
      <c r="H433" s="182">
        <v>0.42799999999999999</v>
      </c>
      <c r="I433" s="183"/>
      <c r="J433" s="184">
        <f>ROUND(I433*H433,2)</f>
        <v>0</v>
      </c>
      <c r="K433" s="180" t="s">
        <v>148</v>
      </c>
      <c r="L433" s="39"/>
      <c r="M433" s="185" t="s">
        <v>19</v>
      </c>
      <c r="N433" s="186" t="s">
        <v>42</v>
      </c>
      <c r="O433" s="64"/>
      <c r="P433" s="187">
        <f>O433*H433</f>
        <v>0</v>
      </c>
      <c r="Q433" s="187">
        <v>2.2563399999999998</v>
      </c>
      <c r="R433" s="187">
        <f>Q433*H433</f>
        <v>0.96571351999999988</v>
      </c>
      <c r="S433" s="187">
        <v>0</v>
      </c>
      <c r="T433" s="18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9" t="s">
        <v>149</v>
      </c>
      <c r="AT433" s="189" t="s">
        <v>144</v>
      </c>
      <c r="AU433" s="189" t="s">
        <v>82</v>
      </c>
      <c r="AY433" s="17" t="s">
        <v>142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17" t="s">
        <v>79</v>
      </c>
      <c r="BK433" s="190">
        <f>ROUND(I433*H433,2)</f>
        <v>0</v>
      </c>
      <c r="BL433" s="17" t="s">
        <v>149</v>
      </c>
      <c r="BM433" s="189" t="s">
        <v>708</v>
      </c>
    </row>
    <row r="434" spans="1:65" s="2" customFormat="1" ht="11.25">
      <c r="A434" s="34"/>
      <c r="B434" s="35"/>
      <c r="C434" s="36"/>
      <c r="D434" s="191" t="s">
        <v>151</v>
      </c>
      <c r="E434" s="36"/>
      <c r="F434" s="192" t="s">
        <v>707</v>
      </c>
      <c r="G434" s="36"/>
      <c r="H434" s="36"/>
      <c r="I434" s="193"/>
      <c r="J434" s="36"/>
      <c r="K434" s="36"/>
      <c r="L434" s="39"/>
      <c r="M434" s="194"/>
      <c r="N434" s="195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151</v>
      </c>
      <c r="AU434" s="17" t="s">
        <v>82</v>
      </c>
    </row>
    <row r="435" spans="1:65" s="2" customFormat="1" ht="11.25">
      <c r="A435" s="34"/>
      <c r="B435" s="35"/>
      <c r="C435" s="36"/>
      <c r="D435" s="196" t="s">
        <v>153</v>
      </c>
      <c r="E435" s="36"/>
      <c r="F435" s="197" t="s">
        <v>709</v>
      </c>
      <c r="G435" s="36"/>
      <c r="H435" s="36"/>
      <c r="I435" s="193"/>
      <c r="J435" s="36"/>
      <c r="K435" s="36"/>
      <c r="L435" s="39"/>
      <c r="M435" s="194"/>
      <c r="N435" s="195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153</v>
      </c>
      <c r="AU435" s="17" t="s">
        <v>82</v>
      </c>
    </row>
    <row r="436" spans="1:65" s="2" customFormat="1" ht="19.5">
      <c r="A436" s="34"/>
      <c r="B436" s="35"/>
      <c r="C436" s="36"/>
      <c r="D436" s="191" t="s">
        <v>351</v>
      </c>
      <c r="E436" s="36"/>
      <c r="F436" s="219" t="s">
        <v>710</v>
      </c>
      <c r="G436" s="36"/>
      <c r="H436" s="36"/>
      <c r="I436" s="193"/>
      <c r="J436" s="36"/>
      <c r="K436" s="36"/>
      <c r="L436" s="39"/>
      <c r="M436" s="194"/>
      <c r="N436" s="195"/>
      <c r="O436" s="64"/>
      <c r="P436" s="64"/>
      <c r="Q436" s="64"/>
      <c r="R436" s="64"/>
      <c r="S436" s="64"/>
      <c r="T436" s="65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351</v>
      </c>
      <c r="AU436" s="17" t="s">
        <v>82</v>
      </c>
    </row>
    <row r="437" spans="1:65" s="13" customFormat="1" ht="11.25">
      <c r="B437" s="198"/>
      <c r="C437" s="199"/>
      <c r="D437" s="191" t="s">
        <v>155</v>
      </c>
      <c r="E437" s="200" t="s">
        <v>19</v>
      </c>
      <c r="F437" s="201" t="s">
        <v>711</v>
      </c>
      <c r="G437" s="199"/>
      <c r="H437" s="202">
        <v>0.42799999999999999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155</v>
      </c>
      <c r="AU437" s="208" t="s">
        <v>82</v>
      </c>
      <c r="AV437" s="13" t="s">
        <v>82</v>
      </c>
      <c r="AW437" s="13" t="s">
        <v>33</v>
      </c>
      <c r="AX437" s="13" t="s">
        <v>79</v>
      </c>
      <c r="AY437" s="208" t="s">
        <v>142</v>
      </c>
    </row>
    <row r="438" spans="1:65" s="2" customFormat="1" ht="16.5" customHeight="1">
      <c r="A438" s="34"/>
      <c r="B438" s="35"/>
      <c r="C438" s="178" t="s">
        <v>712</v>
      </c>
      <c r="D438" s="178" t="s">
        <v>144</v>
      </c>
      <c r="E438" s="179" t="s">
        <v>713</v>
      </c>
      <c r="F438" s="180" t="s">
        <v>714</v>
      </c>
      <c r="G438" s="181" t="s">
        <v>715</v>
      </c>
      <c r="H438" s="182">
        <v>1</v>
      </c>
      <c r="I438" s="183"/>
      <c r="J438" s="184">
        <f>ROUND(I438*H438,2)</f>
        <v>0</v>
      </c>
      <c r="K438" s="180" t="s">
        <v>19</v>
      </c>
      <c r="L438" s="39"/>
      <c r="M438" s="185" t="s">
        <v>19</v>
      </c>
      <c r="N438" s="186" t="s">
        <v>42</v>
      </c>
      <c r="O438" s="64"/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9" t="s">
        <v>149</v>
      </c>
      <c r="AT438" s="189" t="s">
        <v>144</v>
      </c>
      <c r="AU438" s="189" t="s">
        <v>82</v>
      </c>
      <c r="AY438" s="17" t="s">
        <v>142</v>
      </c>
      <c r="BE438" s="190">
        <f>IF(N438="základní",J438,0)</f>
        <v>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7" t="s">
        <v>79</v>
      </c>
      <c r="BK438" s="190">
        <f>ROUND(I438*H438,2)</f>
        <v>0</v>
      </c>
      <c r="BL438" s="17" t="s">
        <v>149</v>
      </c>
      <c r="BM438" s="189" t="s">
        <v>716</v>
      </c>
    </row>
    <row r="439" spans="1:65" s="2" customFormat="1" ht="11.25">
      <c r="A439" s="34"/>
      <c r="B439" s="35"/>
      <c r="C439" s="36"/>
      <c r="D439" s="191" t="s">
        <v>151</v>
      </c>
      <c r="E439" s="36"/>
      <c r="F439" s="192" t="s">
        <v>714</v>
      </c>
      <c r="G439" s="36"/>
      <c r="H439" s="36"/>
      <c r="I439" s="193"/>
      <c r="J439" s="36"/>
      <c r="K439" s="36"/>
      <c r="L439" s="39"/>
      <c r="M439" s="194"/>
      <c r="N439" s="195"/>
      <c r="O439" s="64"/>
      <c r="P439" s="64"/>
      <c r="Q439" s="64"/>
      <c r="R439" s="64"/>
      <c r="S439" s="64"/>
      <c r="T439" s="65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151</v>
      </c>
      <c r="AU439" s="17" t="s">
        <v>82</v>
      </c>
    </row>
    <row r="440" spans="1:65" s="2" customFormat="1" ht="16.5" customHeight="1">
      <c r="A440" s="34"/>
      <c r="B440" s="35"/>
      <c r="C440" s="178" t="s">
        <v>717</v>
      </c>
      <c r="D440" s="178" t="s">
        <v>144</v>
      </c>
      <c r="E440" s="179" t="s">
        <v>718</v>
      </c>
      <c r="F440" s="180" t="s">
        <v>719</v>
      </c>
      <c r="G440" s="181" t="s">
        <v>160</v>
      </c>
      <c r="H440" s="182">
        <v>27</v>
      </c>
      <c r="I440" s="183"/>
      <c r="J440" s="184">
        <f>ROUND(I440*H440,2)</f>
        <v>0</v>
      </c>
      <c r="K440" s="180" t="s">
        <v>148</v>
      </c>
      <c r="L440" s="39"/>
      <c r="M440" s="185" t="s">
        <v>19</v>
      </c>
      <c r="N440" s="186" t="s">
        <v>42</v>
      </c>
      <c r="O440" s="64"/>
      <c r="P440" s="187">
        <f>O440*H440</f>
        <v>0</v>
      </c>
      <c r="Q440" s="187">
        <v>0</v>
      </c>
      <c r="R440" s="187">
        <f>Q440*H440</f>
        <v>0</v>
      </c>
      <c r="S440" s="187">
        <v>0.9</v>
      </c>
      <c r="T440" s="188">
        <f>S440*H440</f>
        <v>24.3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149</v>
      </c>
      <c r="AT440" s="189" t="s">
        <v>144</v>
      </c>
      <c r="AU440" s="189" t="s">
        <v>82</v>
      </c>
      <c r="AY440" s="17" t="s">
        <v>142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7" t="s">
        <v>79</v>
      </c>
      <c r="BK440" s="190">
        <f>ROUND(I440*H440,2)</f>
        <v>0</v>
      </c>
      <c r="BL440" s="17" t="s">
        <v>149</v>
      </c>
      <c r="BM440" s="189" t="s">
        <v>720</v>
      </c>
    </row>
    <row r="441" spans="1:65" s="2" customFormat="1" ht="19.5">
      <c r="A441" s="34"/>
      <c r="B441" s="35"/>
      <c r="C441" s="36"/>
      <c r="D441" s="191" t="s">
        <v>151</v>
      </c>
      <c r="E441" s="36"/>
      <c r="F441" s="192" t="s">
        <v>721</v>
      </c>
      <c r="G441" s="36"/>
      <c r="H441" s="36"/>
      <c r="I441" s="193"/>
      <c r="J441" s="36"/>
      <c r="K441" s="36"/>
      <c r="L441" s="39"/>
      <c r="M441" s="194"/>
      <c r="N441" s="195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151</v>
      </c>
      <c r="AU441" s="17" t="s">
        <v>82</v>
      </c>
    </row>
    <row r="442" spans="1:65" s="2" customFormat="1" ht="11.25">
      <c r="A442" s="34"/>
      <c r="B442" s="35"/>
      <c r="C442" s="36"/>
      <c r="D442" s="196" t="s">
        <v>153</v>
      </c>
      <c r="E442" s="36"/>
      <c r="F442" s="197" t="s">
        <v>722</v>
      </c>
      <c r="G442" s="36"/>
      <c r="H442" s="36"/>
      <c r="I442" s="193"/>
      <c r="J442" s="36"/>
      <c r="K442" s="36"/>
      <c r="L442" s="39"/>
      <c r="M442" s="194"/>
      <c r="N442" s="195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153</v>
      </c>
      <c r="AU442" s="17" t="s">
        <v>82</v>
      </c>
    </row>
    <row r="443" spans="1:65" s="13" customFormat="1" ht="11.25">
      <c r="B443" s="198"/>
      <c r="C443" s="199"/>
      <c r="D443" s="191" t="s">
        <v>155</v>
      </c>
      <c r="E443" s="200" t="s">
        <v>19</v>
      </c>
      <c r="F443" s="201" t="s">
        <v>723</v>
      </c>
      <c r="G443" s="199"/>
      <c r="H443" s="202">
        <v>27</v>
      </c>
      <c r="I443" s="203"/>
      <c r="J443" s="199"/>
      <c r="K443" s="199"/>
      <c r="L443" s="204"/>
      <c r="M443" s="205"/>
      <c r="N443" s="206"/>
      <c r="O443" s="206"/>
      <c r="P443" s="206"/>
      <c r="Q443" s="206"/>
      <c r="R443" s="206"/>
      <c r="S443" s="206"/>
      <c r="T443" s="207"/>
      <c r="AT443" s="208" t="s">
        <v>155</v>
      </c>
      <c r="AU443" s="208" t="s">
        <v>82</v>
      </c>
      <c r="AV443" s="13" t="s">
        <v>82</v>
      </c>
      <c r="AW443" s="13" t="s">
        <v>33</v>
      </c>
      <c r="AX443" s="13" t="s">
        <v>79</v>
      </c>
      <c r="AY443" s="208" t="s">
        <v>142</v>
      </c>
    </row>
    <row r="444" spans="1:65" s="2" customFormat="1" ht="16.5" customHeight="1">
      <c r="A444" s="34"/>
      <c r="B444" s="35"/>
      <c r="C444" s="178" t="s">
        <v>724</v>
      </c>
      <c r="D444" s="178" t="s">
        <v>144</v>
      </c>
      <c r="E444" s="179" t="s">
        <v>725</v>
      </c>
      <c r="F444" s="180" t="s">
        <v>726</v>
      </c>
      <c r="G444" s="181" t="s">
        <v>727</v>
      </c>
      <c r="H444" s="182">
        <v>1</v>
      </c>
      <c r="I444" s="183"/>
      <c r="J444" s="184">
        <f>ROUND(I444*H444,2)</f>
        <v>0</v>
      </c>
      <c r="K444" s="180" t="s">
        <v>19</v>
      </c>
      <c r="L444" s="39"/>
      <c r="M444" s="185" t="s">
        <v>19</v>
      </c>
      <c r="N444" s="186" t="s">
        <v>42</v>
      </c>
      <c r="O444" s="64"/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89" t="s">
        <v>149</v>
      </c>
      <c r="AT444" s="189" t="s">
        <v>144</v>
      </c>
      <c r="AU444" s="189" t="s">
        <v>82</v>
      </c>
      <c r="AY444" s="17" t="s">
        <v>142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7" t="s">
        <v>79</v>
      </c>
      <c r="BK444" s="190">
        <f>ROUND(I444*H444,2)</f>
        <v>0</v>
      </c>
      <c r="BL444" s="17" t="s">
        <v>149</v>
      </c>
      <c r="BM444" s="189" t="s">
        <v>728</v>
      </c>
    </row>
    <row r="445" spans="1:65" s="2" customFormat="1" ht="11.25">
      <c r="A445" s="34"/>
      <c r="B445" s="35"/>
      <c r="C445" s="36"/>
      <c r="D445" s="191" t="s">
        <v>151</v>
      </c>
      <c r="E445" s="36"/>
      <c r="F445" s="192" t="s">
        <v>726</v>
      </c>
      <c r="G445" s="36"/>
      <c r="H445" s="36"/>
      <c r="I445" s="193"/>
      <c r="J445" s="36"/>
      <c r="K445" s="36"/>
      <c r="L445" s="39"/>
      <c r="M445" s="194"/>
      <c r="N445" s="195"/>
      <c r="O445" s="64"/>
      <c r="P445" s="64"/>
      <c r="Q445" s="64"/>
      <c r="R445" s="64"/>
      <c r="S445" s="64"/>
      <c r="T445" s="65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151</v>
      </c>
      <c r="AU445" s="17" t="s">
        <v>82</v>
      </c>
    </row>
    <row r="446" spans="1:65" s="2" customFormat="1" ht="16.5" customHeight="1">
      <c r="A446" s="34"/>
      <c r="B446" s="35"/>
      <c r="C446" s="178" t="s">
        <v>729</v>
      </c>
      <c r="D446" s="178" t="s">
        <v>144</v>
      </c>
      <c r="E446" s="179" t="s">
        <v>730</v>
      </c>
      <c r="F446" s="180" t="s">
        <v>731</v>
      </c>
      <c r="G446" s="181" t="s">
        <v>335</v>
      </c>
      <c r="H446" s="182">
        <v>2</v>
      </c>
      <c r="I446" s="183"/>
      <c r="J446" s="184">
        <f>ROUND(I446*H446,2)</f>
        <v>0</v>
      </c>
      <c r="K446" s="180" t="s">
        <v>148</v>
      </c>
      <c r="L446" s="39"/>
      <c r="M446" s="185" t="s">
        <v>19</v>
      </c>
      <c r="N446" s="186" t="s">
        <v>42</v>
      </c>
      <c r="O446" s="64"/>
      <c r="P446" s="187">
        <f>O446*H446</f>
        <v>0</v>
      </c>
      <c r="Q446" s="187">
        <v>0</v>
      </c>
      <c r="R446" s="187">
        <f>Q446*H446</f>
        <v>0</v>
      </c>
      <c r="S446" s="187">
        <v>7.0000000000000001E-3</v>
      </c>
      <c r="T446" s="188">
        <f>S446*H446</f>
        <v>1.4E-2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9" t="s">
        <v>149</v>
      </c>
      <c r="AT446" s="189" t="s">
        <v>144</v>
      </c>
      <c r="AU446" s="189" t="s">
        <v>82</v>
      </c>
      <c r="AY446" s="17" t="s">
        <v>142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7" t="s">
        <v>79</v>
      </c>
      <c r="BK446" s="190">
        <f>ROUND(I446*H446,2)</f>
        <v>0</v>
      </c>
      <c r="BL446" s="17" t="s">
        <v>149</v>
      </c>
      <c r="BM446" s="189" t="s">
        <v>732</v>
      </c>
    </row>
    <row r="447" spans="1:65" s="2" customFormat="1" ht="11.25">
      <c r="A447" s="34"/>
      <c r="B447" s="35"/>
      <c r="C447" s="36"/>
      <c r="D447" s="191" t="s">
        <v>151</v>
      </c>
      <c r="E447" s="36"/>
      <c r="F447" s="192" t="s">
        <v>733</v>
      </c>
      <c r="G447" s="36"/>
      <c r="H447" s="36"/>
      <c r="I447" s="193"/>
      <c r="J447" s="36"/>
      <c r="K447" s="36"/>
      <c r="L447" s="39"/>
      <c r="M447" s="194"/>
      <c r="N447" s="195"/>
      <c r="O447" s="64"/>
      <c r="P447" s="64"/>
      <c r="Q447" s="64"/>
      <c r="R447" s="64"/>
      <c r="S447" s="64"/>
      <c r="T447" s="65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151</v>
      </c>
      <c r="AU447" s="17" t="s">
        <v>82</v>
      </c>
    </row>
    <row r="448" spans="1:65" s="2" customFormat="1" ht="11.25">
      <c r="A448" s="34"/>
      <c r="B448" s="35"/>
      <c r="C448" s="36"/>
      <c r="D448" s="196" t="s">
        <v>153</v>
      </c>
      <c r="E448" s="36"/>
      <c r="F448" s="197" t="s">
        <v>734</v>
      </c>
      <c r="G448" s="36"/>
      <c r="H448" s="36"/>
      <c r="I448" s="193"/>
      <c r="J448" s="36"/>
      <c r="K448" s="36"/>
      <c r="L448" s="39"/>
      <c r="M448" s="194"/>
      <c r="N448" s="195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153</v>
      </c>
      <c r="AU448" s="17" t="s">
        <v>82</v>
      </c>
    </row>
    <row r="449" spans="1:65" s="13" customFormat="1" ht="11.25">
      <c r="B449" s="198"/>
      <c r="C449" s="199"/>
      <c r="D449" s="191" t="s">
        <v>155</v>
      </c>
      <c r="E449" s="200" t="s">
        <v>19</v>
      </c>
      <c r="F449" s="201" t="s">
        <v>735</v>
      </c>
      <c r="G449" s="199"/>
      <c r="H449" s="202">
        <v>1</v>
      </c>
      <c r="I449" s="203"/>
      <c r="J449" s="199"/>
      <c r="K449" s="199"/>
      <c r="L449" s="204"/>
      <c r="M449" s="205"/>
      <c r="N449" s="206"/>
      <c r="O449" s="206"/>
      <c r="P449" s="206"/>
      <c r="Q449" s="206"/>
      <c r="R449" s="206"/>
      <c r="S449" s="206"/>
      <c r="T449" s="207"/>
      <c r="AT449" s="208" t="s">
        <v>155</v>
      </c>
      <c r="AU449" s="208" t="s">
        <v>82</v>
      </c>
      <c r="AV449" s="13" t="s">
        <v>82</v>
      </c>
      <c r="AW449" s="13" t="s">
        <v>33</v>
      </c>
      <c r="AX449" s="13" t="s">
        <v>71</v>
      </c>
      <c r="AY449" s="208" t="s">
        <v>142</v>
      </c>
    </row>
    <row r="450" spans="1:65" s="13" customFormat="1" ht="11.25">
      <c r="B450" s="198"/>
      <c r="C450" s="199"/>
      <c r="D450" s="191" t="s">
        <v>155</v>
      </c>
      <c r="E450" s="200" t="s">
        <v>19</v>
      </c>
      <c r="F450" s="201" t="s">
        <v>489</v>
      </c>
      <c r="G450" s="199"/>
      <c r="H450" s="202">
        <v>1</v>
      </c>
      <c r="I450" s="203"/>
      <c r="J450" s="199"/>
      <c r="K450" s="199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155</v>
      </c>
      <c r="AU450" s="208" t="s">
        <v>82</v>
      </c>
      <c r="AV450" s="13" t="s">
        <v>82</v>
      </c>
      <c r="AW450" s="13" t="s">
        <v>33</v>
      </c>
      <c r="AX450" s="13" t="s">
        <v>71</v>
      </c>
      <c r="AY450" s="208" t="s">
        <v>142</v>
      </c>
    </row>
    <row r="451" spans="1:65" s="2" customFormat="1" ht="16.5" customHeight="1">
      <c r="A451" s="34"/>
      <c r="B451" s="35"/>
      <c r="C451" s="178" t="s">
        <v>736</v>
      </c>
      <c r="D451" s="178" t="s">
        <v>144</v>
      </c>
      <c r="E451" s="179" t="s">
        <v>737</v>
      </c>
      <c r="F451" s="180" t="s">
        <v>738</v>
      </c>
      <c r="G451" s="181" t="s">
        <v>335</v>
      </c>
      <c r="H451" s="182">
        <v>2</v>
      </c>
      <c r="I451" s="183"/>
      <c r="J451" s="184">
        <f>ROUND(I451*H451,2)</f>
        <v>0</v>
      </c>
      <c r="K451" s="180" t="s">
        <v>148</v>
      </c>
      <c r="L451" s="39"/>
      <c r="M451" s="185" t="s">
        <v>19</v>
      </c>
      <c r="N451" s="186" t="s">
        <v>42</v>
      </c>
      <c r="O451" s="64"/>
      <c r="P451" s="187">
        <f>O451*H451</f>
        <v>0</v>
      </c>
      <c r="Q451" s="187">
        <v>0</v>
      </c>
      <c r="R451" s="187">
        <f>Q451*H451</f>
        <v>0</v>
      </c>
      <c r="S451" s="187">
        <v>0.03</v>
      </c>
      <c r="T451" s="188">
        <f>S451*H451</f>
        <v>0.06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89" t="s">
        <v>149</v>
      </c>
      <c r="AT451" s="189" t="s">
        <v>144</v>
      </c>
      <c r="AU451" s="189" t="s">
        <v>82</v>
      </c>
      <c r="AY451" s="17" t="s">
        <v>142</v>
      </c>
      <c r="BE451" s="190">
        <f>IF(N451="základní",J451,0)</f>
        <v>0</v>
      </c>
      <c r="BF451" s="190">
        <f>IF(N451="snížená",J451,0)</f>
        <v>0</v>
      </c>
      <c r="BG451" s="190">
        <f>IF(N451="zákl. přenesená",J451,0)</f>
        <v>0</v>
      </c>
      <c r="BH451" s="190">
        <f>IF(N451="sníž. přenesená",J451,0)</f>
        <v>0</v>
      </c>
      <c r="BI451" s="190">
        <f>IF(N451="nulová",J451,0)</f>
        <v>0</v>
      </c>
      <c r="BJ451" s="17" t="s">
        <v>79</v>
      </c>
      <c r="BK451" s="190">
        <f>ROUND(I451*H451,2)</f>
        <v>0</v>
      </c>
      <c r="BL451" s="17" t="s">
        <v>149</v>
      </c>
      <c r="BM451" s="189" t="s">
        <v>739</v>
      </c>
    </row>
    <row r="452" spans="1:65" s="2" customFormat="1" ht="11.25">
      <c r="A452" s="34"/>
      <c r="B452" s="35"/>
      <c r="C452" s="36"/>
      <c r="D452" s="191" t="s">
        <v>151</v>
      </c>
      <c r="E452" s="36"/>
      <c r="F452" s="192" t="s">
        <v>740</v>
      </c>
      <c r="G452" s="36"/>
      <c r="H452" s="36"/>
      <c r="I452" s="193"/>
      <c r="J452" s="36"/>
      <c r="K452" s="36"/>
      <c r="L452" s="39"/>
      <c r="M452" s="194"/>
      <c r="N452" s="195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151</v>
      </c>
      <c r="AU452" s="17" t="s">
        <v>82</v>
      </c>
    </row>
    <row r="453" spans="1:65" s="2" customFormat="1" ht="11.25">
      <c r="A453" s="34"/>
      <c r="B453" s="35"/>
      <c r="C453" s="36"/>
      <c r="D453" s="196" t="s">
        <v>153</v>
      </c>
      <c r="E453" s="36"/>
      <c r="F453" s="197" t="s">
        <v>741</v>
      </c>
      <c r="G453" s="36"/>
      <c r="H453" s="36"/>
      <c r="I453" s="193"/>
      <c r="J453" s="36"/>
      <c r="K453" s="36"/>
      <c r="L453" s="39"/>
      <c r="M453" s="194"/>
      <c r="N453" s="195"/>
      <c r="O453" s="64"/>
      <c r="P453" s="64"/>
      <c r="Q453" s="64"/>
      <c r="R453" s="64"/>
      <c r="S453" s="64"/>
      <c r="T453" s="65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7" t="s">
        <v>153</v>
      </c>
      <c r="AU453" s="17" t="s">
        <v>82</v>
      </c>
    </row>
    <row r="454" spans="1:65" s="13" customFormat="1" ht="11.25">
      <c r="B454" s="198"/>
      <c r="C454" s="199"/>
      <c r="D454" s="191" t="s">
        <v>155</v>
      </c>
      <c r="E454" s="200" t="s">
        <v>19</v>
      </c>
      <c r="F454" s="201" t="s">
        <v>742</v>
      </c>
      <c r="G454" s="199"/>
      <c r="H454" s="202">
        <v>1</v>
      </c>
      <c r="I454" s="203"/>
      <c r="J454" s="199"/>
      <c r="K454" s="199"/>
      <c r="L454" s="204"/>
      <c r="M454" s="205"/>
      <c r="N454" s="206"/>
      <c r="O454" s="206"/>
      <c r="P454" s="206"/>
      <c r="Q454" s="206"/>
      <c r="R454" s="206"/>
      <c r="S454" s="206"/>
      <c r="T454" s="207"/>
      <c r="AT454" s="208" t="s">
        <v>155</v>
      </c>
      <c r="AU454" s="208" t="s">
        <v>82</v>
      </c>
      <c r="AV454" s="13" t="s">
        <v>82</v>
      </c>
      <c r="AW454" s="13" t="s">
        <v>33</v>
      </c>
      <c r="AX454" s="13" t="s">
        <v>71</v>
      </c>
      <c r="AY454" s="208" t="s">
        <v>142</v>
      </c>
    </row>
    <row r="455" spans="1:65" s="13" customFormat="1" ht="11.25">
      <c r="B455" s="198"/>
      <c r="C455" s="199"/>
      <c r="D455" s="191" t="s">
        <v>155</v>
      </c>
      <c r="E455" s="200" t="s">
        <v>19</v>
      </c>
      <c r="F455" s="201" t="s">
        <v>743</v>
      </c>
      <c r="G455" s="199"/>
      <c r="H455" s="202">
        <v>1</v>
      </c>
      <c r="I455" s="203"/>
      <c r="J455" s="199"/>
      <c r="K455" s="199"/>
      <c r="L455" s="204"/>
      <c r="M455" s="205"/>
      <c r="N455" s="206"/>
      <c r="O455" s="206"/>
      <c r="P455" s="206"/>
      <c r="Q455" s="206"/>
      <c r="R455" s="206"/>
      <c r="S455" s="206"/>
      <c r="T455" s="207"/>
      <c r="AT455" s="208" t="s">
        <v>155</v>
      </c>
      <c r="AU455" s="208" t="s">
        <v>82</v>
      </c>
      <c r="AV455" s="13" t="s">
        <v>82</v>
      </c>
      <c r="AW455" s="13" t="s">
        <v>33</v>
      </c>
      <c r="AX455" s="13" t="s">
        <v>71</v>
      </c>
      <c r="AY455" s="208" t="s">
        <v>142</v>
      </c>
    </row>
    <row r="456" spans="1:65" s="12" customFormat="1" ht="22.9" customHeight="1">
      <c r="B456" s="162"/>
      <c r="C456" s="163"/>
      <c r="D456" s="164" t="s">
        <v>70</v>
      </c>
      <c r="E456" s="176" t="s">
        <v>744</v>
      </c>
      <c r="F456" s="176" t="s">
        <v>745</v>
      </c>
      <c r="G456" s="163"/>
      <c r="H456" s="163"/>
      <c r="I456" s="166"/>
      <c r="J456" s="177">
        <f>BK456</f>
        <v>0</v>
      </c>
      <c r="K456" s="163"/>
      <c r="L456" s="168"/>
      <c r="M456" s="169"/>
      <c r="N456" s="170"/>
      <c r="O456" s="170"/>
      <c r="P456" s="171">
        <f>SUM(P457:P504)</f>
        <v>0</v>
      </c>
      <c r="Q456" s="170"/>
      <c r="R456" s="171">
        <f>SUM(R457:R504)</f>
        <v>0</v>
      </c>
      <c r="S456" s="170"/>
      <c r="T456" s="172">
        <f>SUM(T457:T504)</f>
        <v>0</v>
      </c>
      <c r="AR456" s="173" t="s">
        <v>79</v>
      </c>
      <c r="AT456" s="174" t="s">
        <v>70</v>
      </c>
      <c r="AU456" s="174" t="s">
        <v>79</v>
      </c>
      <c r="AY456" s="173" t="s">
        <v>142</v>
      </c>
      <c r="BK456" s="175">
        <f>SUM(BK457:BK504)</f>
        <v>0</v>
      </c>
    </row>
    <row r="457" spans="1:65" s="2" customFormat="1" ht="16.5" customHeight="1">
      <c r="A457" s="34"/>
      <c r="B457" s="35"/>
      <c r="C457" s="178" t="s">
        <v>746</v>
      </c>
      <c r="D457" s="178" t="s">
        <v>144</v>
      </c>
      <c r="E457" s="179" t="s">
        <v>747</v>
      </c>
      <c r="F457" s="180" t="s">
        <v>748</v>
      </c>
      <c r="G457" s="181" t="s">
        <v>243</v>
      </c>
      <c r="H457" s="182">
        <v>38.585000000000001</v>
      </c>
      <c r="I457" s="183"/>
      <c r="J457" s="184">
        <f>ROUND(I457*H457,2)</f>
        <v>0</v>
      </c>
      <c r="K457" s="180" t="s">
        <v>148</v>
      </c>
      <c r="L457" s="39"/>
      <c r="M457" s="185" t="s">
        <v>19</v>
      </c>
      <c r="N457" s="186" t="s">
        <v>42</v>
      </c>
      <c r="O457" s="64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9" t="s">
        <v>149</v>
      </c>
      <c r="AT457" s="189" t="s">
        <v>144</v>
      </c>
      <c r="AU457" s="189" t="s">
        <v>82</v>
      </c>
      <c r="AY457" s="17" t="s">
        <v>142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7" t="s">
        <v>79</v>
      </c>
      <c r="BK457" s="190">
        <f>ROUND(I457*H457,2)</f>
        <v>0</v>
      </c>
      <c r="BL457" s="17" t="s">
        <v>149</v>
      </c>
      <c r="BM457" s="189" t="s">
        <v>749</v>
      </c>
    </row>
    <row r="458" spans="1:65" s="2" customFormat="1" ht="11.25">
      <c r="A458" s="34"/>
      <c r="B458" s="35"/>
      <c r="C458" s="36"/>
      <c r="D458" s="191" t="s">
        <v>151</v>
      </c>
      <c r="E458" s="36"/>
      <c r="F458" s="192" t="s">
        <v>750</v>
      </c>
      <c r="G458" s="36"/>
      <c r="H458" s="36"/>
      <c r="I458" s="193"/>
      <c r="J458" s="36"/>
      <c r="K458" s="36"/>
      <c r="L458" s="39"/>
      <c r="M458" s="194"/>
      <c r="N458" s="195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151</v>
      </c>
      <c r="AU458" s="17" t="s">
        <v>82</v>
      </c>
    </row>
    <row r="459" spans="1:65" s="2" customFormat="1" ht="11.25">
      <c r="A459" s="34"/>
      <c r="B459" s="35"/>
      <c r="C459" s="36"/>
      <c r="D459" s="196" t="s">
        <v>153</v>
      </c>
      <c r="E459" s="36"/>
      <c r="F459" s="197" t="s">
        <v>751</v>
      </c>
      <c r="G459" s="36"/>
      <c r="H459" s="36"/>
      <c r="I459" s="193"/>
      <c r="J459" s="36"/>
      <c r="K459" s="36"/>
      <c r="L459" s="39"/>
      <c r="M459" s="194"/>
      <c r="N459" s="195"/>
      <c r="O459" s="64"/>
      <c r="P459" s="64"/>
      <c r="Q459" s="64"/>
      <c r="R459" s="64"/>
      <c r="S459" s="64"/>
      <c r="T459" s="65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153</v>
      </c>
      <c r="AU459" s="17" t="s">
        <v>82</v>
      </c>
    </row>
    <row r="460" spans="1:65" s="13" customFormat="1" ht="11.25">
      <c r="B460" s="198"/>
      <c r="C460" s="199"/>
      <c r="D460" s="191" t="s">
        <v>155</v>
      </c>
      <c r="E460" s="200" t="s">
        <v>19</v>
      </c>
      <c r="F460" s="201" t="s">
        <v>752</v>
      </c>
      <c r="G460" s="199"/>
      <c r="H460" s="202">
        <v>3.96</v>
      </c>
      <c r="I460" s="203"/>
      <c r="J460" s="199"/>
      <c r="K460" s="199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155</v>
      </c>
      <c r="AU460" s="208" t="s">
        <v>82</v>
      </c>
      <c r="AV460" s="13" t="s">
        <v>82</v>
      </c>
      <c r="AW460" s="13" t="s">
        <v>33</v>
      </c>
      <c r="AX460" s="13" t="s">
        <v>71</v>
      </c>
      <c r="AY460" s="208" t="s">
        <v>142</v>
      </c>
    </row>
    <row r="461" spans="1:65" s="13" customFormat="1" ht="11.25">
      <c r="B461" s="198"/>
      <c r="C461" s="199"/>
      <c r="D461" s="191" t="s">
        <v>155</v>
      </c>
      <c r="E461" s="200" t="s">
        <v>19</v>
      </c>
      <c r="F461" s="201" t="s">
        <v>753</v>
      </c>
      <c r="G461" s="199"/>
      <c r="H461" s="202">
        <v>0.22500000000000001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155</v>
      </c>
      <c r="AU461" s="208" t="s">
        <v>82</v>
      </c>
      <c r="AV461" s="13" t="s">
        <v>82</v>
      </c>
      <c r="AW461" s="13" t="s">
        <v>33</v>
      </c>
      <c r="AX461" s="13" t="s">
        <v>71</v>
      </c>
      <c r="AY461" s="208" t="s">
        <v>142</v>
      </c>
    </row>
    <row r="462" spans="1:65" s="13" customFormat="1" ht="11.25">
      <c r="B462" s="198"/>
      <c r="C462" s="199"/>
      <c r="D462" s="191" t="s">
        <v>155</v>
      </c>
      <c r="E462" s="200" t="s">
        <v>19</v>
      </c>
      <c r="F462" s="201" t="s">
        <v>754</v>
      </c>
      <c r="G462" s="199"/>
      <c r="H462" s="202">
        <v>4.992</v>
      </c>
      <c r="I462" s="203"/>
      <c r="J462" s="199"/>
      <c r="K462" s="199"/>
      <c r="L462" s="204"/>
      <c r="M462" s="205"/>
      <c r="N462" s="206"/>
      <c r="O462" s="206"/>
      <c r="P462" s="206"/>
      <c r="Q462" s="206"/>
      <c r="R462" s="206"/>
      <c r="S462" s="206"/>
      <c r="T462" s="207"/>
      <c r="AT462" s="208" t="s">
        <v>155</v>
      </c>
      <c r="AU462" s="208" t="s">
        <v>82</v>
      </c>
      <c r="AV462" s="13" t="s">
        <v>82</v>
      </c>
      <c r="AW462" s="13" t="s">
        <v>33</v>
      </c>
      <c r="AX462" s="13" t="s">
        <v>71</v>
      </c>
      <c r="AY462" s="208" t="s">
        <v>142</v>
      </c>
    </row>
    <row r="463" spans="1:65" s="13" customFormat="1" ht="11.25">
      <c r="B463" s="198"/>
      <c r="C463" s="199"/>
      <c r="D463" s="191" t="s">
        <v>155</v>
      </c>
      <c r="E463" s="200" t="s">
        <v>19</v>
      </c>
      <c r="F463" s="201" t="s">
        <v>755</v>
      </c>
      <c r="G463" s="199"/>
      <c r="H463" s="202">
        <v>4.6079999999999997</v>
      </c>
      <c r="I463" s="203"/>
      <c r="J463" s="199"/>
      <c r="K463" s="199"/>
      <c r="L463" s="204"/>
      <c r="M463" s="205"/>
      <c r="N463" s="206"/>
      <c r="O463" s="206"/>
      <c r="P463" s="206"/>
      <c r="Q463" s="206"/>
      <c r="R463" s="206"/>
      <c r="S463" s="206"/>
      <c r="T463" s="207"/>
      <c r="AT463" s="208" t="s">
        <v>155</v>
      </c>
      <c r="AU463" s="208" t="s">
        <v>82</v>
      </c>
      <c r="AV463" s="13" t="s">
        <v>82</v>
      </c>
      <c r="AW463" s="13" t="s">
        <v>33</v>
      </c>
      <c r="AX463" s="13" t="s">
        <v>71</v>
      </c>
      <c r="AY463" s="208" t="s">
        <v>142</v>
      </c>
    </row>
    <row r="464" spans="1:65" s="13" customFormat="1" ht="11.25">
      <c r="B464" s="198"/>
      <c r="C464" s="199"/>
      <c r="D464" s="191" t="s">
        <v>155</v>
      </c>
      <c r="E464" s="200" t="s">
        <v>19</v>
      </c>
      <c r="F464" s="201" t="s">
        <v>756</v>
      </c>
      <c r="G464" s="199"/>
      <c r="H464" s="202">
        <v>0.5</v>
      </c>
      <c r="I464" s="203"/>
      <c r="J464" s="199"/>
      <c r="K464" s="199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155</v>
      </c>
      <c r="AU464" s="208" t="s">
        <v>82</v>
      </c>
      <c r="AV464" s="13" t="s">
        <v>82</v>
      </c>
      <c r="AW464" s="13" t="s">
        <v>33</v>
      </c>
      <c r="AX464" s="13" t="s">
        <v>71</v>
      </c>
      <c r="AY464" s="208" t="s">
        <v>142</v>
      </c>
    </row>
    <row r="465" spans="1:65" s="13" customFormat="1" ht="11.25">
      <c r="B465" s="198"/>
      <c r="C465" s="199"/>
      <c r="D465" s="191" t="s">
        <v>155</v>
      </c>
      <c r="E465" s="200" t="s">
        <v>19</v>
      </c>
      <c r="F465" s="201" t="s">
        <v>757</v>
      </c>
      <c r="G465" s="199"/>
      <c r="H465" s="202">
        <v>24.3</v>
      </c>
      <c r="I465" s="203"/>
      <c r="J465" s="199"/>
      <c r="K465" s="199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155</v>
      </c>
      <c r="AU465" s="208" t="s">
        <v>82</v>
      </c>
      <c r="AV465" s="13" t="s">
        <v>82</v>
      </c>
      <c r="AW465" s="13" t="s">
        <v>33</v>
      </c>
      <c r="AX465" s="13" t="s">
        <v>71</v>
      </c>
      <c r="AY465" s="208" t="s">
        <v>142</v>
      </c>
    </row>
    <row r="466" spans="1:65" s="2" customFormat="1" ht="16.5" customHeight="1">
      <c r="A466" s="34"/>
      <c r="B466" s="35"/>
      <c r="C466" s="178" t="s">
        <v>758</v>
      </c>
      <c r="D466" s="178" t="s">
        <v>144</v>
      </c>
      <c r="E466" s="179" t="s">
        <v>759</v>
      </c>
      <c r="F466" s="180" t="s">
        <v>760</v>
      </c>
      <c r="G466" s="181" t="s">
        <v>243</v>
      </c>
      <c r="H466" s="182">
        <v>287.71499999999997</v>
      </c>
      <c r="I466" s="183"/>
      <c r="J466" s="184">
        <f>ROUND(I466*H466,2)</f>
        <v>0</v>
      </c>
      <c r="K466" s="180" t="s">
        <v>148</v>
      </c>
      <c r="L466" s="39"/>
      <c r="M466" s="185" t="s">
        <v>19</v>
      </c>
      <c r="N466" s="186" t="s">
        <v>42</v>
      </c>
      <c r="O466" s="64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9" t="s">
        <v>149</v>
      </c>
      <c r="AT466" s="189" t="s">
        <v>144</v>
      </c>
      <c r="AU466" s="189" t="s">
        <v>82</v>
      </c>
      <c r="AY466" s="17" t="s">
        <v>142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7" t="s">
        <v>79</v>
      </c>
      <c r="BK466" s="190">
        <f>ROUND(I466*H466,2)</f>
        <v>0</v>
      </c>
      <c r="BL466" s="17" t="s">
        <v>149</v>
      </c>
      <c r="BM466" s="189" t="s">
        <v>761</v>
      </c>
    </row>
    <row r="467" spans="1:65" s="2" customFormat="1" ht="19.5">
      <c r="A467" s="34"/>
      <c r="B467" s="35"/>
      <c r="C467" s="36"/>
      <c r="D467" s="191" t="s">
        <v>151</v>
      </c>
      <c r="E467" s="36"/>
      <c r="F467" s="192" t="s">
        <v>762</v>
      </c>
      <c r="G467" s="36"/>
      <c r="H467" s="36"/>
      <c r="I467" s="193"/>
      <c r="J467" s="36"/>
      <c r="K467" s="36"/>
      <c r="L467" s="39"/>
      <c r="M467" s="194"/>
      <c r="N467" s="195"/>
      <c r="O467" s="64"/>
      <c r="P467" s="64"/>
      <c r="Q467" s="64"/>
      <c r="R467" s="64"/>
      <c r="S467" s="64"/>
      <c r="T467" s="65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7" t="s">
        <v>151</v>
      </c>
      <c r="AU467" s="17" t="s">
        <v>82</v>
      </c>
    </row>
    <row r="468" spans="1:65" s="2" customFormat="1" ht="11.25">
      <c r="A468" s="34"/>
      <c r="B468" s="35"/>
      <c r="C468" s="36"/>
      <c r="D468" s="196" t="s">
        <v>153</v>
      </c>
      <c r="E468" s="36"/>
      <c r="F468" s="197" t="s">
        <v>763</v>
      </c>
      <c r="G468" s="36"/>
      <c r="H468" s="36"/>
      <c r="I468" s="193"/>
      <c r="J468" s="36"/>
      <c r="K468" s="36"/>
      <c r="L468" s="39"/>
      <c r="M468" s="194"/>
      <c r="N468" s="195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153</v>
      </c>
      <c r="AU468" s="17" t="s">
        <v>82</v>
      </c>
    </row>
    <row r="469" spans="1:65" s="13" customFormat="1" ht="11.25">
      <c r="B469" s="198"/>
      <c r="C469" s="199"/>
      <c r="D469" s="191" t="s">
        <v>155</v>
      </c>
      <c r="E469" s="200" t="s">
        <v>19</v>
      </c>
      <c r="F469" s="201" t="s">
        <v>764</v>
      </c>
      <c r="G469" s="199"/>
      <c r="H469" s="202">
        <v>75.239999999999995</v>
      </c>
      <c r="I469" s="203"/>
      <c r="J469" s="199"/>
      <c r="K469" s="199"/>
      <c r="L469" s="204"/>
      <c r="M469" s="205"/>
      <c r="N469" s="206"/>
      <c r="O469" s="206"/>
      <c r="P469" s="206"/>
      <c r="Q469" s="206"/>
      <c r="R469" s="206"/>
      <c r="S469" s="206"/>
      <c r="T469" s="207"/>
      <c r="AT469" s="208" t="s">
        <v>155</v>
      </c>
      <c r="AU469" s="208" t="s">
        <v>82</v>
      </c>
      <c r="AV469" s="13" t="s">
        <v>82</v>
      </c>
      <c r="AW469" s="13" t="s">
        <v>33</v>
      </c>
      <c r="AX469" s="13" t="s">
        <v>71</v>
      </c>
      <c r="AY469" s="208" t="s">
        <v>142</v>
      </c>
    </row>
    <row r="470" spans="1:65" s="13" customFormat="1" ht="11.25">
      <c r="B470" s="198"/>
      <c r="C470" s="199"/>
      <c r="D470" s="191" t="s">
        <v>155</v>
      </c>
      <c r="E470" s="200" t="s">
        <v>19</v>
      </c>
      <c r="F470" s="201" t="s">
        <v>765</v>
      </c>
      <c r="G470" s="199"/>
      <c r="H470" s="202">
        <v>4.2750000000000004</v>
      </c>
      <c r="I470" s="203"/>
      <c r="J470" s="199"/>
      <c r="K470" s="199"/>
      <c r="L470" s="204"/>
      <c r="M470" s="205"/>
      <c r="N470" s="206"/>
      <c r="O470" s="206"/>
      <c r="P470" s="206"/>
      <c r="Q470" s="206"/>
      <c r="R470" s="206"/>
      <c r="S470" s="206"/>
      <c r="T470" s="207"/>
      <c r="AT470" s="208" t="s">
        <v>155</v>
      </c>
      <c r="AU470" s="208" t="s">
        <v>82</v>
      </c>
      <c r="AV470" s="13" t="s">
        <v>82</v>
      </c>
      <c r="AW470" s="13" t="s">
        <v>33</v>
      </c>
      <c r="AX470" s="13" t="s">
        <v>71</v>
      </c>
      <c r="AY470" s="208" t="s">
        <v>142</v>
      </c>
    </row>
    <row r="471" spans="1:65" s="13" customFormat="1" ht="11.25">
      <c r="B471" s="198"/>
      <c r="C471" s="199"/>
      <c r="D471" s="191" t="s">
        <v>155</v>
      </c>
      <c r="E471" s="200" t="s">
        <v>19</v>
      </c>
      <c r="F471" s="201" t="s">
        <v>766</v>
      </c>
      <c r="G471" s="199"/>
      <c r="H471" s="202">
        <v>94.847999999999999</v>
      </c>
      <c r="I471" s="203"/>
      <c r="J471" s="199"/>
      <c r="K471" s="199"/>
      <c r="L471" s="204"/>
      <c r="M471" s="205"/>
      <c r="N471" s="206"/>
      <c r="O471" s="206"/>
      <c r="P471" s="206"/>
      <c r="Q471" s="206"/>
      <c r="R471" s="206"/>
      <c r="S471" s="206"/>
      <c r="T471" s="207"/>
      <c r="AT471" s="208" t="s">
        <v>155</v>
      </c>
      <c r="AU471" s="208" t="s">
        <v>82</v>
      </c>
      <c r="AV471" s="13" t="s">
        <v>82</v>
      </c>
      <c r="AW471" s="13" t="s">
        <v>33</v>
      </c>
      <c r="AX471" s="13" t="s">
        <v>71</v>
      </c>
      <c r="AY471" s="208" t="s">
        <v>142</v>
      </c>
    </row>
    <row r="472" spans="1:65" s="13" customFormat="1" ht="11.25">
      <c r="B472" s="198"/>
      <c r="C472" s="199"/>
      <c r="D472" s="191" t="s">
        <v>155</v>
      </c>
      <c r="E472" s="200" t="s">
        <v>19</v>
      </c>
      <c r="F472" s="201" t="s">
        <v>767</v>
      </c>
      <c r="G472" s="199"/>
      <c r="H472" s="202">
        <v>87.552000000000007</v>
      </c>
      <c r="I472" s="203"/>
      <c r="J472" s="199"/>
      <c r="K472" s="199"/>
      <c r="L472" s="204"/>
      <c r="M472" s="205"/>
      <c r="N472" s="206"/>
      <c r="O472" s="206"/>
      <c r="P472" s="206"/>
      <c r="Q472" s="206"/>
      <c r="R472" s="206"/>
      <c r="S472" s="206"/>
      <c r="T472" s="207"/>
      <c r="AT472" s="208" t="s">
        <v>155</v>
      </c>
      <c r="AU472" s="208" t="s">
        <v>82</v>
      </c>
      <c r="AV472" s="13" t="s">
        <v>82</v>
      </c>
      <c r="AW472" s="13" t="s">
        <v>33</v>
      </c>
      <c r="AX472" s="13" t="s">
        <v>71</v>
      </c>
      <c r="AY472" s="208" t="s">
        <v>142</v>
      </c>
    </row>
    <row r="473" spans="1:65" s="13" customFormat="1" ht="11.25">
      <c r="B473" s="198"/>
      <c r="C473" s="199"/>
      <c r="D473" s="191" t="s">
        <v>155</v>
      </c>
      <c r="E473" s="200" t="s">
        <v>19</v>
      </c>
      <c r="F473" s="201" t="s">
        <v>768</v>
      </c>
      <c r="G473" s="199"/>
      <c r="H473" s="202">
        <v>1.5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155</v>
      </c>
      <c r="AU473" s="208" t="s">
        <v>82</v>
      </c>
      <c r="AV473" s="13" t="s">
        <v>82</v>
      </c>
      <c r="AW473" s="13" t="s">
        <v>33</v>
      </c>
      <c r="AX473" s="13" t="s">
        <v>71</v>
      </c>
      <c r="AY473" s="208" t="s">
        <v>142</v>
      </c>
    </row>
    <row r="474" spans="1:65" s="13" customFormat="1" ht="11.25">
      <c r="B474" s="198"/>
      <c r="C474" s="199"/>
      <c r="D474" s="191" t="s">
        <v>155</v>
      </c>
      <c r="E474" s="200" t="s">
        <v>19</v>
      </c>
      <c r="F474" s="201" t="s">
        <v>757</v>
      </c>
      <c r="G474" s="199"/>
      <c r="H474" s="202">
        <v>24.3</v>
      </c>
      <c r="I474" s="203"/>
      <c r="J474" s="199"/>
      <c r="K474" s="199"/>
      <c r="L474" s="204"/>
      <c r="M474" s="205"/>
      <c r="N474" s="206"/>
      <c r="O474" s="206"/>
      <c r="P474" s="206"/>
      <c r="Q474" s="206"/>
      <c r="R474" s="206"/>
      <c r="S474" s="206"/>
      <c r="T474" s="207"/>
      <c r="AT474" s="208" t="s">
        <v>155</v>
      </c>
      <c r="AU474" s="208" t="s">
        <v>82</v>
      </c>
      <c r="AV474" s="13" t="s">
        <v>82</v>
      </c>
      <c r="AW474" s="13" t="s">
        <v>33</v>
      </c>
      <c r="AX474" s="13" t="s">
        <v>71</v>
      </c>
      <c r="AY474" s="208" t="s">
        <v>142</v>
      </c>
    </row>
    <row r="475" spans="1:65" s="2" customFormat="1" ht="21.75" customHeight="1">
      <c r="A475" s="34"/>
      <c r="B475" s="35"/>
      <c r="C475" s="178" t="s">
        <v>769</v>
      </c>
      <c r="D475" s="178" t="s">
        <v>144</v>
      </c>
      <c r="E475" s="179" t="s">
        <v>770</v>
      </c>
      <c r="F475" s="180" t="s">
        <v>771</v>
      </c>
      <c r="G475" s="181" t="s">
        <v>243</v>
      </c>
      <c r="H475" s="182">
        <v>10.096</v>
      </c>
      <c r="I475" s="183"/>
      <c r="J475" s="184">
        <f>ROUND(I475*H475,2)</f>
        <v>0</v>
      </c>
      <c r="K475" s="180" t="s">
        <v>148</v>
      </c>
      <c r="L475" s="39"/>
      <c r="M475" s="185" t="s">
        <v>19</v>
      </c>
      <c r="N475" s="186" t="s">
        <v>42</v>
      </c>
      <c r="O475" s="64"/>
      <c r="P475" s="187">
        <f>O475*H475</f>
        <v>0</v>
      </c>
      <c r="Q475" s="187">
        <v>0</v>
      </c>
      <c r="R475" s="187">
        <f>Q475*H475</f>
        <v>0</v>
      </c>
      <c r="S475" s="187">
        <v>0</v>
      </c>
      <c r="T475" s="18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89" t="s">
        <v>149</v>
      </c>
      <c r="AT475" s="189" t="s">
        <v>144</v>
      </c>
      <c r="AU475" s="189" t="s">
        <v>82</v>
      </c>
      <c r="AY475" s="17" t="s">
        <v>142</v>
      </c>
      <c r="BE475" s="190">
        <f>IF(N475="základní",J475,0)</f>
        <v>0</v>
      </c>
      <c r="BF475" s="190">
        <f>IF(N475="snížená",J475,0)</f>
        <v>0</v>
      </c>
      <c r="BG475" s="190">
        <f>IF(N475="zákl. přenesená",J475,0)</f>
        <v>0</v>
      </c>
      <c r="BH475" s="190">
        <f>IF(N475="sníž. přenesená",J475,0)</f>
        <v>0</v>
      </c>
      <c r="BI475" s="190">
        <f>IF(N475="nulová",J475,0)</f>
        <v>0</v>
      </c>
      <c r="BJ475" s="17" t="s">
        <v>79</v>
      </c>
      <c r="BK475" s="190">
        <f>ROUND(I475*H475,2)</f>
        <v>0</v>
      </c>
      <c r="BL475" s="17" t="s">
        <v>149</v>
      </c>
      <c r="BM475" s="189" t="s">
        <v>772</v>
      </c>
    </row>
    <row r="476" spans="1:65" s="2" customFormat="1" ht="11.25">
      <c r="A476" s="34"/>
      <c r="B476" s="35"/>
      <c r="C476" s="36"/>
      <c r="D476" s="191" t="s">
        <v>151</v>
      </c>
      <c r="E476" s="36"/>
      <c r="F476" s="192" t="s">
        <v>773</v>
      </c>
      <c r="G476" s="36"/>
      <c r="H476" s="36"/>
      <c r="I476" s="193"/>
      <c r="J476" s="36"/>
      <c r="K476" s="36"/>
      <c r="L476" s="39"/>
      <c r="M476" s="194"/>
      <c r="N476" s="195"/>
      <c r="O476" s="64"/>
      <c r="P476" s="64"/>
      <c r="Q476" s="64"/>
      <c r="R476" s="64"/>
      <c r="S476" s="64"/>
      <c r="T476" s="65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151</v>
      </c>
      <c r="AU476" s="17" t="s">
        <v>82</v>
      </c>
    </row>
    <row r="477" spans="1:65" s="2" customFormat="1" ht="11.25">
      <c r="A477" s="34"/>
      <c r="B477" s="35"/>
      <c r="C477" s="36"/>
      <c r="D477" s="196" t="s">
        <v>153</v>
      </c>
      <c r="E477" s="36"/>
      <c r="F477" s="197" t="s">
        <v>774</v>
      </c>
      <c r="G477" s="36"/>
      <c r="H477" s="36"/>
      <c r="I477" s="193"/>
      <c r="J477" s="36"/>
      <c r="K477" s="36"/>
      <c r="L477" s="39"/>
      <c r="M477" s="194"/>
      <c r="N477" s="195"/>
      <c r="O477" s="64"/>
      <c r="P477" s="64"/>
      <c r="Q477" s="64"/>
      <c r="R477" s="64"/>
      <c r="S477" s="64"/>
      <c r="T477" s="65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7" t="s">
        <v>153</v>
      </c>
      <c r="AU477" s="17" t="s">
        <v>82</v>
      </c>
    </row>
    <row r="478" spans="1:65" s="13" customFormat="1" ht="11.25">
      <c r="B478" s="198"/>
      <c r="C478" s="199"/>
      <c r="D478" s="191" t="s">
        <v>155</v>
      </c>
      <c r="E478" s="200" t="s">
        <v>19</v>
      </c>
      <c r="F478" s="201" t="s">
        <v>752</v>
      </c>
      <c r="G478" s="199"/>
      <c r="H478" s="202">
        <v>3.96</v>
      </c>
      <c r="I478" s="203"/>
      <c r="J478" s="199"/>
      <c r="K478" s="199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155</v>
      </c>
      <c r="AU478" s="208" t="s">
        <v>82</v>
      </c>
      <c r="AV478" s="13" t="s">
        <v>82</v>
      </c>
      <c r="AW478" s="13" t="s">
        <v>33</v>
      </c>
      <c r="AX478" s="13" t="s">
        <v>71</v>
      </c>
      <c r="AY478" s="208" t="s">
        <v>142</v>
      </c>
    </row>
    <row r="479" spans="1:65" s="13" customFormat="1" ht="11.25">
      <c r="B479" s="198"/>
      <c r="C479" s="199"/>
      <c r="D479" s="191" t="s">
        <v>155</v>
      </c>
      <c r="E479" s="200" t="s">
        <v>19</v>
      </c>
      <c r="F479" s="201" t="s">
        <v>775</v>
      </c>
      <c r="G479" s="199"/>
      <c r="H479" s="202">
        <v>6.1360000000000001</v>
      </c>
      <c r="I479" s="203"/>
      <c r="J479" s="199"/>
      <c r="K479" s="199"/>
      <c r="L479" s="204"/>
      <c r="M479" s="205"/>
      <c r="N479" s="206"/>
      <c r="O479" s="206"/>
      <c r="P479" s="206"/>
      <c r="Q479" s="206"/>
      <c r="R479" s="206"/>
      <c r="S479" s="206"/>
      <c r="T479" s="207"/>
      <c r="AT479" s="208" t="s">
        <v>155</v>
      </c>
      <c r="AU479" s="208" t="s">
        <v>82</v>
      </c>
      <c r="AV479" s="13" t="s">
        <v>82</v>
      </c>
      <c r="AW479" s="13" t="s">
        <v>33</v>
      </c>
      <c r="AX479" s="13" t="s">
        <v>71</v>
      </c>
      <c r="AY479" s="208" t="s">
        <v>142</v>
      </c>
    </row>
    <row r="480" spans="1:65" s="2" customFormat="1" ht="21.75" customHeight="1">
      <c r="A480" s="34"/>
      <c r="B480" s="35"/>
      <c r="C480" s="178" t="s">
        <v>776</v>
      </c>
      <c r="D480" s="178" t="s">
        <v>144</v>
      </c>
      <c r="E480" s="179" t="s">
        <v>777</v>
      </c>
      <c r="F480" s="180" t="s">
        <v>778</v>
      </c>
      <c r="G480" s="181" t="s">
        <v>243</v>
      </c>
      <c r="H480" s="182">
        <v>28.908000000000001</v>
      </c>
      <c r="I480" s="183"/>
      <c r="J480" s="184">
        <f>ROUND(I480*H480,2)</f>
        <v>0</v>
      </c>
      <c r="K480" s="180" t="s">
        <v>148</v>
      </c>
      <c r="L480" s="39"/>
      <c r="M480" s="185" t="s">
        <v>19</v>
      </c>
      <c r="N480" s="186" t="s">
        <v>42</v>
      </c>
      <c r="O480" s="64"/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89" t="s">
        <v>149</v>
      </c>
      <c r="AT480" s="189" t="s">
        <v>144</v>
      </c>
      <c r="AU480" s="189" t="s">
        <v>82</v>
      </c>
      <c r="AY480" s="17" t="s">
        <v>142</v>
      </c>
      <c r="BE480" s="190">
        <f>IF(N480="základní",J480,0)</f>
        <v>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7" t="s">
        <v>79</v>
      </c>
      <c r="BK480" s="190">
        <f>ROUND(I480*H480,2)</f>
        <v>0</v>
      </c>
      <c r="BL480" s="17" t="s">
        <v>149</v>
      </c>
      <c r="BM480" s="189" t="s">
        <v>779</v>
      </c>
    </row>
    <row r="481" spans="1:65" s="2" customFormat="1" ht="19.5">
      <c r="A481" s="34"/>
      <c r="B481" s="35"/>
      <c r="C481" s="36"/>
      <c r="D481" s="191" t="s">
        <v>151</v>
      </c>
      <c r="E481" s="36"/>
      <c r="F481" s="192" t="s">
        <v>780</v>
      </c>
      <c r="G481" s="36"/>
      <c r="H481" s="36"/>
      <c r="I481" s="193"/>
      <c r="J481" s="36"/>
      <c r="K481" s="36"/>
      <c r="L481" s="39"/>
      <c r="M481" s="194"/>
      <c r="N481" s="195"/>
      <c r="O481" s="64"/>
      <c r="P481" s="64"/>
      <c r="Q481" s="64"/>
      <c r="R481" s="64"/>
      <c r="S481" s="64"/>
      <c r="T481" s="65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7" t="s">
        <v>151</v>
      </c>
      <c r="AU481" s="17" t="s">
        <v>82</v>
      </c>
    </row>
    <row r="482" spans="1:65" s="2" customFormat="1" ht="11.25">
      <c r="A482" s="34"/>
      <c r="B482" s="35"/>
      <c r="C482" s="36"/>
      <c r="D482" s="196" t="s">
        <v>153</v>
      </c>
      <c r="E482" s="36"/>
      <c r="F482" s="197" t="s">
        <v>781</v>
      </c>
      <c r="G482" s="36"/>
      <c r="H482" s="36"/>
      <c r="I482" s="193"/>
      <c r="J482" s="36"/>
      <c r="K482" s="36"/>
      <c r="L482" s="39"/>
      <c r="M482" s="194"/>
      <c r="N482" s="195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153</v>
      </c>
      <c r="AU482" s="17" t="s">
        <v>82</v>
      </c>
    </row>
    <row r="483" spans="1:65" s="13" customFormat="1" ht="11.25">
      <c r="B483" s="198"/>
      <c r="C483" s="199"/>
      <c r="D483" s="191" t="s">
        <v>155</v>
      </c>
      <c r="E483" s="200" t="s">
        <v>19</v>
      </c>
      <c r="F483" s="201" t="s">
        <v>755</v>
      </c>
      <c r="G483" s="199"/>
      <c r="H483" s="202">
        <v>4.6079999999999997</v>
      </c>
      <c r="I483" s="203"/>
      <c r="J483" s="199"/>
      <c r="K483" s="199"/>
      <c r="L483" s="204"/>
      <c r="M483" s="205"/>
      <c r="N483" s="206"/>
      <c r="O483" s="206"/>
      <c r="P483" s="206"/>
      <c r="Q483" s="206"/>
      <c r="R483" s="206"/>
      <c r="S483" s="206"/>
      <c r="T483" s="207"/>
      <c r="AT483" s="208" t="s">
        <v>155</v>
      </c>
      <c r="AU483" s="208" t="s">
        <v>82</v>
      </c>
      <c r="AV483" s="13" t="s">
        <v>82</v>
      </c>
      <c r="AW483" s="13" t="s">
        <v>33</v>
      </c>
      <c r="AX483" s="13" t="s">
        <v>71</v>
      </c>
      <c r="AY483" s="208" t="s">
        <v>142</v>
      </c>
    </row>
    <row r="484" spans="1:65" s="13" customFormat="1" ht="11.25">
      <c r="B484" s="198"/>
      <c r="C484" s="199"/>
      <c r="D484" s="191" t="s">
        <v>155</v>
      </c>
      <c r="E484" s="200" t="s">
        <v>19</v>
      </c>
      <c r="F484" s="201" t="s">
        <v>757</v>
      </c>
      <c r="G484" s="199"/>
      <c r="H484" s="202">
        <v>24.3</v>
      </c>
      <c r="I484" s="203"/>
      <c r="J484" s="199"/>
      <c r="K484" s="199"/>
      <c r="L484" s="204"/>
      <c r="M484" s="205"/>
      <c r="N484" s="206"/>
      <c r="O484" s="206"/>
      <c r="P484" s="206"/>
      <c r="Q484" s="206"/>
      <c r="R484" s="206"/>
      <c r="S484" s="206"/>
      <c r="T484" s="207"/>
      <c r="AT484" s="208" t="s">
        <v>155</v>
      </c>
      <c r="AU484" s="208" t="s">
        <v>82</v>
      </c>
      <c r="AV484" s="13" t="s">
        <v>82</v>
      </c>
      <c r="AW484" s="13" t="s">
        <v>33</v>
      </c>
      <c r="AX484" s="13" t="s">
        <v>71</v>
      </c>
      <c r="AY484" s="208" t="s">
        <v>142</v>
      </c>
    </row>
    <row r="485" spans="1:65" s="2" customFormat="1" ht="21.75" customHeight="1">
      <c r="A485" s="34"/>
      <c r="B485" s="35"/>
      <c r="C485" s="178" t="s">
        <v>782</v>
      </c>
      <c r="D485" s="178" t="s">
        <v>144</v>
      </c>
      <c r="E485" s="179" t="s">
        <v>783</v>
      </c>
      <c r="F485" s="180" t="s">
        <v>784</v>
      </c>
      <c r="G485" s="181" t="s">
        <v>243</v>
      </c>
      <c r="H485" s="182">
        <v>4.992</v>
      </c>
      <c r="I485" s="183"/>
      <c r="J485" s="184">
        <f>ROUND(I485*H485,2)</f>
        <v>0</v>
      </c>
      <c r="K485" s="180" t="s">
        <v>148</v>
      </c>
      <c r="L485" s="39"/>
      <c r="M485" s="185" t="s">
        <v>19</v>
      </c>
      <c r="N485" s="186" t="s">
        <v>42</v>
      </c>
      <c r="O485" s="64"/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89" t="s">
        <v>149</v>
      </c>
      <c r="AT485" s="189" t="s">
        <v>144</v>
      </c>
      <c r="AU485" s="189" t="s">
        <v>82</v>
      </c>
      <c r="AY485" s="17" t="s">
        <v>142</v>
      </c>
      <c r="BE485" s="190">
        <f>IF(N485="základní",J485,0)</f>
        <v>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7" t="s">
        <v>79</v>
      </c>
      <c r="BK485" s="190">
        <f>ROUND(I485*H485,2)</f>
        <v>0</v>
      </c>
      <c r="BL485" s="17" t="s">
        <v>149</v>
      </c>
      <c r="BM485" s="189" t="s">
        <v>785</v>
      </c>
    </row>
    <row r="486" spans="1:65" s="2" customFormat="1" ht="11.25">
      <c r="A486" s="34"/>
      <c r="B486" s="35"/>
      <c r="C486" s="36"/>
      <c r="D486" s="191" t="s">
        <v>151</v>
      </c>
      <c r="E486" s="36"/>
      <c r="F486" s="192" t="s">
        <v>786</v>
      </c>
      <c r="G486" s="36"/>
      <c r="H486" s="36"/>
      <c r="I486" s="193"/>
      <c r="J486" s="36"/>
      <c r="K486" s="36"/>
      <c r="L486" s="39"/>
      <c r="M486" s="194"/>
      <c r="N486" s="195"/>
      <c r="O486" s="64"/>
      <c r="P486" s="64"/>
      <c r="Q486" s="64"/>
      <c r="R486" s="64"/>
      <c r="S486" s="64"/>
      <c r="T486" s="65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151</v>
      </c>
      <c r="AU486" s="17" t="s">
        <v>82</v>
      </c>
    </row>
    <row r="487" spans="1:65" s="2" customFormat="1" ht="11.25">
      <c r="A487" s="34"/>
      <c r="B487" s="35"/>
      <c r="C487" s="36"/>
      <c r="D487" s="196" t="s">
        <v>153</v>
      </c>
      <c r="E487" s="36"/>
      <c r="F487" s="197" t="s">
        <v>787</v>
      </c>
      <c r="G487" s="36"/>
      <c r="H487" s="36"/>
      <c r="I487" s="193"/>
      <c r="J487" s="36"/>
      <c r="K487" s="36"/>
      <c r="L487" s="39"/>
      <c r="M487" s="194"/>
      <c r="N487" s="195"/>
      <c r="O487" s="64"/>
      <c r="P487" s="64"/>
      <c r="Q487" s="64"/>
      <c r="R487" s="64"/>
      <c r="S487" s="64"/>
      <c r="T487" s="65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153</v>
      </c>
      <c r="AU487" s="17" t="s">
        <v>82</v>
      </c>
    </row>
    <row r="488" spans="1:65" s="13" customFormat="1" ht="11.25">
      <c r="B488" s="198"/>
      <c r="C488" s="199"/>
      <c r="D488" s="191" t="s">
        <v>155</v>
      </c>
      <c r="E488" s="200" t="s">
        <v>19</v>
      </c>
      <c r="F488" s="201" t="s">
        <v>754</v>
      </c>
      <c r="G488" s="199"/>
      <c r="H488" s="202">
        <v>4.992</v>
      </c>
      <c r="I488" s="203"/>
      <c r="J488" s="199"/>
      <c r="K488" s="199"/>
      <c r="L488" s="204"/>
      <c r="M488" s="205"/>
      <c r="N488" s="206"/>
      <c r="O488" s="206"/>
      <c r="P488" s="206"/>
      <c r="Q488" s="206"/>
      <c r="R488" s="206"/>
      <c r="S488" s="206"/>
      <c r="T488" s="207"/>
      <c r="AT488" s="208" t="s">
        <v>155</v>
      </c>
      <c r="AU488" s="208" t="s">
        <v>82</v>
      </c>
      <c r="AV488" s="13" t="s">
        <v>82</v>
      </c>
      <c r="AW488" s="13" t="s">
        <v>33</v>
      </c>
      <c r="AX488" s="13" t="s">
        <v>79</v>
      </c>
      <c r="AY488" s="208" t="s">
        <v>142</v>
      </c>
    </row>
    <row r="489" spans="1:65" s="2" customFormat="1" ht="21.75" customHeight="1">
      <c r="A489" s="34"/>
      <c r="B489" s="35"/>
      <c r="C489" s="178" t="s">
        <v>788</v>
      </c>
      <c r="D489" s="178" t="s">
        <v>144</v>
      </c>
      <c r="E489" s="179" t="s">
        <v>789</v>
      </c>
      <c r="F489" s="180" t="s">
        <v>790</v>
      </c>
      <c r="G489" s="181" t="s">
        <v>243</v>
      </c>
      <c r="H489" s="182">
        <v>0.22500000000000001</v>
      </c>
      <c r="I489" s="183"/>
      <c r="J489" s="184">
        <f>ROUND(I489*H489,2)</f>
        <v>0</v>
      </c>
      <c r="K489" s="180" t="s">
        <v>148</v>
      </c>
      <c r="L489" s="39"/>
      <c r="M489" s="185" t="s">
        <v>19</v>
      </c>
      <c r="N489" s="186" t="s">
        <v>42</v>
      </c>
      <c r="O489" s="64"/>
      <c r="P489" s="187">
        <f>O489*H489</f>
        <v>0</v>
      </c>
      <c r="Q489" s="187">
        <v>0</v>
      </c>
      <c r="R489" s="187">
        <f>Q489*H489</f>
        <v>0</v>
      </c>
      <c r="S489" s="187">
        <v>0</v>
      </c>
      <c r="T489" s="18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89" t="s">
        <v>149</v>
      </c>
      <c r="AT489" s="189" t="s">
        <v>144</v>
      </c>
      <c r="AU489" s="189" t="s">
        <v>82</v>
      </c>
      <c r="AY489" s="17" t="s">
        <v>142</v>
      </c>
      <c r="BE489" s="190">
        <f>IF(N489="základní",J489,0)</f>
        <v>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17" t="s">
        <v>79</v>
      </c>
      <c r="BK489" s="190">
        <f>ROUND(I489*H489,2)</f>
        <v>0</v>
      </c>
      <c r="BL489" s="17" t="s">
        <v>149</v>
      </c>
      <c r="BM489" s="189" t="s">
        <v>791</v>
      </c>
    </row>
    <row r="490" spans="1:65" s="2" customFormat="1" ht="11.25">
      <c r="A490" s="34"/>
      <c r="B490" s="35"/>
      <c r="C490" s="36"/>
      <c r="D490" s="191" t="s">
        <v>151</v>
      </c>
      <c r="E490" s="36"/>
      <c r="F490" s="192" t="s">
        <v>792</v>
      </c>
      <c r="G490" s="36"/>
      <c r="H490" s="36"/>
      <c r="I490" s="193"/>
      <c r="J490" s="36"/>
      <c r="K490" s="36"/>
      <c r="L490" s="39"/>
      <c r="M490" s="194"/>
      <c r="N490" s="195"/>
      <c r="O490" s="64"/>
      <c r="P490" s="64"/>
      <c r="Q490" s="64"/>
      <c r="R490" s="64"/>
      <c r="S490" s="64"/>
      <c r="T490" s="65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151</v>
      </c>
      <c r="AU490" s="17" t="s">
        <v>82</v>
      </c>
    </row>
    <row r="491" spans="1:65" s="2" customFormat="1" ht="11.25">
      <c r="A491" s="34"/>
      <c r="B491" s="35"/>
      <c r="C491" s="36"/>
      <c r="D491" s="196" t="s">
        <v>153</v>
      </c>
      <c r="E491" s="36"/>
      <c r="F491" s="197" t="s">
        <v>793</v>
      </c>
      <c r="G491" s="36"/>
      <c r="H491" s="36"/>
      <c r="I491" s="193"/>
      <c r="J491" s="36"/>
      <c r="K491" s="36"/>
      <c r="L491" s="39"/>
      <c r="M491" s="194"/>
      <c r="N491" s="195"/>
      <c r="O491" s="64"/>
      <c r="P491" s="64"/>
      <c r="Q491" s="64"/>
      <c r="R491" s="64"/>
      <c r="S491" s="64"/>
      <c r="T491" s="65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153</v>
      </c>
      <c r="AU491" s="17" t="s">
        <v>82</v>
      </c>
    </row>
    <row r="492" spans="1:65" s="13" customFormat="1" ht="11.25">
      <c r="B492" s="198"/>
      <c r="C492" s="199"/>
      <c r="D492" s="191" t="s">
        <v>155</v>
      </c>
      <c r="E492" s="200" t="s">
        <v>19</v>
      </c>
      <c r="F492" s="201" t="s">
        <v>753</v>
      </c>
      <c r="G492" s="199"/>
      <c r="H492" s="202">
        <v>0.22500000000000001</v>
      </c>
      <c r="I492" s="203"/>
      <c r="J492" s="199"/>
      <c r="K492" s="199"/>
      <c r="L492" s="204"/>
      <c r="M492" s="205"/>
      <c r="N492" s="206"/>
      <c r="O492" s="206"/>
      <c r="P492" s="206"/>
      <c r="Q492" s="206"/>
      <c r="R492" s="206"/>
      <c r="S492" s="206"/>
      <c r="T492" s="207"/>
      <c r="AT492" s="208" t="s">
        <v>155</v>
      </c>
      <c r="AU492" s="208" t="s">
        <v>82</v>
      </c>
      <c r="AV492" s="13" t="s">
        <v>82</v>
      </c>
      <c r="AW492" s="13" t="s">
        <v>33</v>
      </c>
      <c r="AX492" s="13" t="s">
        <v>79</v>
      </c>
      <c r="AY492" s="208" t="s">
        <v>142</v>
      </c>
    </row>
    <row r="493" spans="1:65" s="2" customFormat="1" ht="16.5" customHeight="1">
      <c r="A493" s="34"/>
      <c r="B493" s="35"/>
      <c r="C493" s="178" t="s">
        <v>794</v>
      </c>
      <c r="D493" s="178" t="s">
        <v>144</v>
      </c>
      <c r="E493" s="179" t="s">
        <v>795</v>
      </c>
      <c r="F493" s="180" t="s">
        <v>796</v>
      </c>
      <c r="G493" s="181" t="s">
        <v>243</v>
      </c>
      <c r="H493" s="182">
        <v>6.1360000000000001</v>
      </c>
      <c r="I493" s="183"/>
      <c r="J493" s="184">
        <f>ROUND(I493*H493,2)</f>
        <v>0</v>
      </c>
      <c r="K493" s="180" t="s">
        <v>148</v>
      </c>
      <c r="L493" s="39"/>
      <c r="M493" s="185" t="s">
        <v>19</v>
      </c>
      <c r="N493" s="186" t="s">
        <v>42</v>
      </c>
      <c r="O493" s="64"/>
      <c r="P493" s="187">
        <f>O493*H493</f>
        <v>0</v>
      </c>
      <c r="Q493" s="187">
        <v>0</v>
      </c>
      <c r="R493" s="187">
        <f>Q493*H493</f>
        <v>0</v>
      </c>
      <c r="S493" s="187">
        <v>0</v>
      </c>
      <c r="T493" s="188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89" t="s">
        <v>149</v>
      </c>
      <c r="AT493" s="189" t="s">
        <v>144</v>
      </c>
      <c r="AU493" s="189" t="s">
        <v>82</v>
      </c>
      <c r="AY493" s="17" t="s">
        <v>142</v>
      </c>
      <c r="BE493" s="190">
        <f>IF(N493="základní",J493,0)</f>
        <v>0</v>
      </c>
      <c r="BF493" s="190">
        <f>IF(N493="snížená",J493,0)</f>
        <v>0</v>
      </c>
      <c r="BG493" s="190">
        <f>IF(N493="zákl. přenesená",J493,0)</f>
        <v>0</v>
      </c>
      <c r="BH493" s="190">
        <f>IF(N493="sníž. přenesená",J493,0)</f>
        <v>0</v>
      </c>
      <c r="BI493" s="190">
        <f>IF(N493="nulová",J493,0)</f>
        <v>0</v>
      </c>
      <c r="BJ493" s="17" t="s">
        <v>79</v>
      </c>
      <c r="BK493" s="190">
        <f>ROUND(I493*H493,2)</f>
        <v>0</v>
      </c>
      <c r="BL493" s="17" t="s">
        <v>149</v>
      </c>
      <c r="BM493" s="189" t="s">
        <v>797</v>
      </c>
    </row>
    <row r="494" spans="1:65" s="2" customFormat="1" ht="11.25">
      <c r="A494" s="34"/>
      <c r="B494" s="35"/>
      <c r="C494" s="36"/>
      <c r="D494" s="191" t="s">
        <v>151</v>
      </c>
      <c r="E494" s="36"/>
      <c r="F494" s="192" t="s">
        <v>798</v>
      </c>
      <c r="G494" s="36"/>
      <c r="H494" s="36"/>
      <c r="I494" s="193"/>
      <c r="J494" s="36"/>
      <c r="K494" s="36"/>
      <c r="L494" s="39"/>
      <c r="M494" s="194"/>
      <c r="N494" s="195"/>
      <c r="O494" s="64"/>
      <c r="P494" s="64"/>
      <c r="Q494" s="64"/>
      <c r="R494" s="64"/>
      <c r="S494" s="64"/>
      <c r="T494" s="65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151</v>
      </c>
      <c r="AU494" s="17" t="s">
        <v>82</v>
      </c>
    </row>
    <row r="495" spans="1:65" s="2" customFormat="1" ht="11.25">
      <c r="A495" s="34"/>
      <c r="B495" s="35"/>
      <c r="C495" s="36"/>
      <c r="D495" s="196" t="s">
        <v>153</v>
      </c>
      <c r="E495" s="36"/>
      <c r="F495" s="197" t="s">
        <v>799</v>
      </c>
      <c r="G495" s="36"/>
      <c r="H495" s="36"/>
      <c r="I495" s="193"/>
      <c r="J495" s="36"/>
      <c r="K495" s="36"/>
      <c r="L495" s="39"/>
      <c r="M495" s="194"/>
      <c r="N495" s="195"/>
      <c r="O495" s="64"/>
      <c r="P495" s="64"/>
      <c r="Q495" s="64"/>
      <c r="R495" s="64"/>
      <c r="S495" s="64"/>
      <c r="T495" s="65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153</v>
      </c>
      <c r="AU495" s="17" t="s">
        <v>82</v>
      </c>
    </row>
    <row r="496" spans="1:65" s="13" customFormat="1" ht="11.25">
      <c r="B496" s="198"/>
      <c r="C496" s="199"/>
      <c r="D496" s="191" t="s">
        <v>155</v>
      </c>
      <c r="E496" s="200" t="s">
        <v>19</v>
      </c>
      <c r="F496" s="201" t="s">
        <v>800</v>
      </c>
      <c r="G496" s="199"/>
      <c r="H496" s="202">
        <v>6.1360000000000001</v>
      </c>
      <c r="I496" s="203"/>
      <c r="J496" s="199"/>
      <c r="K496" s="199"/>
      <c r="L496" s="204"/>
      <c r="M496" s="205"/>
      <c r="N496" s="206"/>
      <c r="O496" s="206"/>
      <c r="P496" s="206"/>
      <c r="Q496" s="206"/>
      <c r="R496" s="206"/>
      <c r="S496" s="206"/>
      <c r="T496" s="207"/>
      <c r="AT496" s="208" t="s">
        <v>155</v>
      </c>
      <c r="AU496" s="208" t="s">
        <v>82</v>
      </c>
      <c r="AV496" s="13" t="s">
        <v>82</v>
      </c>
      <c r="AW496" s="13" t="s">
        <v>33</v>
      </c>
      <c r="AX496" s="13" t="s">
        <v>79</v>
      </c>
      <c r="AY496" s="208" t="s">
        <v>142</v>
      </c>
    </row>
    <row r="497" spans="1:65" s="2" customFormat="1" ht="16.5" customHeight="1">
      <c r="A497" s="34"/>
      <c r="B497" s="35"/>
      <c r="C497" s="178" t="s">
        <v>801</v>
      </c>
      <c r="D497" s="178" t="s">
        <v>144</v>
      </c>
      <c r="E497" s="179" t="s">
        <v>802</v>
      </c>
      <c r="F497" s="180" t="s">
        <v>803</v>
      </c>
      <c r="G497" s="181" t="s">
        <v>243</v>
      </c>
      <c r="H497" s="182">
        <v>116.584</v>
      </c>
      <c r="I497" s="183"/>
      <c r="J497" s="184">
        <f>ROUND(I497*H497,2)</f>
        <v>0</v>
      </c>
      <c r="K497" s="180" t="s">
        <v>148</v>
      </c>
      <c r="L497" s="39"/>
      <c r="M497" s="185" t="s">
        <v>19</v>
      </c>
      <c r="N497" s="186" t="s">
        <v>42</v>
      </c>
      <c r="O497" s="64"/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89" t="s">
        <v>149</v>
      </c>
      <c r="AT497" s="189" t="s">
        <v>144</v>
      </c>
      <c r="AU497" s="189" t="s">
        <v>82</v>
      </c>
      <c r="AY497" s="17" t="s">
        <v>142</v>
      </c>
      <c r="BE497" s="190">
        <f>IF(N497="základní",J497,0)</f>
        <v>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7" t="s">
        <v>79</v>
      </c>
      <c r="BK497" s="190">
        <f>ROUND(I497*H497,2)</f>
        <v>0</v>
      </c>
      <c r="BL497" s="17" t="s">
        <v>149</v>
      </c>
      <c r="BM497" s="189" t="s">
        <v>804</v>
      </c>
    </row>
    <row r="498" spans="1:65" s="2" customFormat="1" ht="11.25">
      <c r="A498" s="34"/>
      <c r="B498" s="35"/>
      <c r="C498" s="36"/>
      <c r="D498" s="191" t="s">
        <v>151</v>
      </c>
      <c r="E498" s="36"/>
      <c r="F498" s="192" t="s">
        <v>805</v>
      </c>
      <c r="G498" s="36"/>
      <c r="H498" s="36"/>
      <c r="I498" s="193"/>
      <c r="J498" s="36"/>
      <c r="K498" s="36"/>
      <c r="L498" s="39"/>
      <c r="M498" s="194"/>
      <c r="N498" s="195"/>
      <c r="O498" s="64"/>
      <c r="P498" s="64"/>
      <c r="Q498" s="64"/>
      <c r="R498" s="64"/>
      <c r="S498" s="64"/>
      <c r="T498" s="65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151</v>
      </c>
      <c r="AU498" s="17" t="s">
        <v>82</v>
      </c>
    </row>
    <row r="499" spans="1:65" s="2" customFormat="1" ht="11.25">
      <c r="A499" s="34"/>
      <c r="B499" s="35"/>
      <c r="C499" s="36"/>
      <c r="D499" s="196" t="s">
        <v>153</v>
      </c>
      <c r="E499" s="36"/>
      <c r="F499" s="197" t="s">
        <v>806</v>
      </c>
      <c r="G499" s="36"/>
      <c r="H499" s="36"/>
      <c r="I499" s="193"/>
      <c r="J499" s="36"/>
      <c r="K499" s="36"/>
      <c r="L499" s="39"/>
      <c r="M499" s="194"/>
      <c r="N499" s="195"/>
      <c r="O499" s="64"/>
      <c r="P499" s="64"/>
      <c r="Q499" s="64"/>
      <c r="R499" s="64"/>
      <c r="S499" s="64"/>
      <c r="T499" s="65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7" t="s">
        <v>153</v>
      </c>
      <c r="AU499" s="17" t="s">
        <v>82</v>
      </c>
    </row>
    <row r="500" spans="1:65" s="13" customFormat="1" ht="11.25">
      <c r="B500" s="198"/>
      <c r="C500" s="199"/>
      <c r="D500" s="191" t="s">
        <v>155</v>
      </c>
      <c r="E500" s="200" t="s">
        <v>19</v>
      </c>
      <c r="F500" s="201" t="s">
        <v>807</v>
      </c>
      <c r="G500" s="199"/>
      <c r="H500" s="202">
        <v>116.584</v>
      </c>
      <c r="I500" s="203"/>
      <c r="J500" s="199"/>
      <c r="K500" s="199"/>
      <c r="L500" s="204"/>
      <c r="M500" s="205"/>
      <c r="N500" s="206"/>
      <c r="O500" s="206"/>
      <c r="P500" s="206"/>
      <c r="Q500" s="206"/>
      <c r="R500" s="206"/>
      <c r="S500" s="206"/>
      <c r="T500" s="207"/>
      <c r="AT500" s="208" t="s">
        <v>155</v>
      </c>
      <c r="AU500" s="208" t="s">
        <v>82</v>
      </c>
      <c r="AV500" s="13" t="s">
        <v>82</v>
      </c>
      <c r="AW500" s="13" t="s">
        <v>33</v>
      </c>
      <c r="AX500" s="13" t="s">
        <v>79</v>
      </c>
      <c r="AY500" s="208" t="s">
        <v>142</v>
      </c>
    </row>
    <row r="501" spans="1:65" s="2" customFormat="1" ht="16.5" customHeight="1">
      <c r="A501" s="34"/>
      <c r="B501" s="35"/>
      <c r="C501" s="178" t="s">
        <v>808</v>
      </c>
      <c r="D501" s="178" t="s">
        <v>144</v>
      </c>
      <c r="E501" s="179" t="s">
        <v>809</v>
      </c>
      <c r="F501" s="180" t="s">
        <v>810</v>
      </c>
      <c r="G501" s="181" t="s">
        <v>243</v>
      </c>
      <c r="H501" s="182">
        <v>6.1360000000000001</v>
      </c>
      <c r="I501" s="183"/>
      <c r="J501" s="184">
        <f>ROUND(I501*H501,2)</f>
        <v>0</v>
      </c>
      <c r="K501" s="180" t="s">
        <v>148</v>
      </c>
      <c r="L501" s="39"/>
      <c r="M501" s="185" t="s">
        <v>19</v>
      </c>
      <c r="N501" s="186" t="s">
        <v>42</v>
      </c>
      <c r="O501" s="64"/>
      <c r="P501" s="187">
        <f>O501*H501</f>
        <v>0</v>
      </c>
      <c r="Q501" s="187">
        <v>0</v>
      </c>
      <c r="R501" s="187">
        <f>Q501*H501</f>
        <v>0</v>
      </c>
      <c r="S501" s="187">
        <v>0</v>
      </c>
      <c r="T501" s="18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89" t="s">
        <v>149</v>
      </c>
      <c r="AT501" s="189" t="s">
        <v>144</v>
      </c>
      <c r="AU501" s="189" t="s">
        <v>82</v>
      </c>
      <c r="AY501" s="17" t="s">
        <v>142</v>
      </c>
      <c r="BE501" s="190">
        <f>IF(N501="základní",J501,0)</f>
        <v>0</v>
      </c>
      <c r="BF501" s="190">
        <f>IF(N501="snížená",J501,0)</f>
        <v>0</v>
      </c>
      <c r="BG501" s="190">
        <f>IF(N501="zákl. přenesená",J501,0)</f>
        <v>0</v>
      </c>
      <c r="BH501" s="190">
        <f>IF(N501="sníž. přenesená",J501,0)</f>
        <v>0</v>
      </c>
      <c r="BI501" s="190">
        <f>IF(N501="nulová",J501,0)</f>
        <v>0</v>
      </c>
      <c r="BJ501" s="17" t="s">
        <v>79</v>
      </c>
      <c r="BK501" s="190">
        <f>ROUND(I501*H501,2)</f>
        <v>0</v>
      </c>
      <c r="BL501" s="17" t="s">
        <v>149</v>
      </c>
      <c r="BM501" s="189" t="s">
        <v>811</v>
      </c>
    </row>
    <row r="502" spans="1:65" s="2" customFormat="1" ht="11.25">
      <c r="A502" s="34"/>
      <c r="B502" s="35"/>
      <c r="C502" s="36"/>
      <c r="D502" s="191" t="s">
        <v>151</v>
      </c>
      <c r="E502" s="36"/>
      <c r="F502" s="192" t="s">
        <v>812</v>
      </c>
      <c r="G502" s="36"/>
      <c r="H502" s="36"/>
      <c r="I502" s="193"/>
      <c r="J502" s="36"/>
      <c r="K502" s="36"/>
      <c r="L502" s="39"/>
      <c r="M502" s="194"/>
      <c r="N502" s="195"/>
      <c r="O502" s="64"/>
      <c r="P502" s="64"/>
      <c r="Q502" s="64"/>
      <c r="R502" s="64"/>
      <c r="S502" s="64"/>
      <c r="T502" s="65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151</v>
      </c>
      <c r="AU502" s="17" t="s">
        <v>82</v>
      </c>
    </row>
    <row r="503" spans="1:65" s="2" customFormat="1" ht="11.25">
      <c r="A503" s="34"/>
      <c r="B503" s="35"/>
      <c r="C503" s="36"/>
      <c r="D503" s="196" t="s">
        <v>153</v>
      </c>
      <c r="E503" s="36"/>
      <c r="F503" s="197" t="s">
        <v>813</v>
      </c>
      <c r="G503" s="36"/>
      <c r="H503" s="36"/>
      <c r="I503" s="193"/>
      <c r="J503" s="36"/>
      <c r="K503" s="36"/>
      <c r="L503" s="39"/>
      <c r="M503" s="194"/>
      <c r="N503" s="195"/>
      <c r="O503" s="64"/>
      <c r="P503" s="64"/>
      <c r="Q503" s="64"/>
      <c r="R503" s="64"/>
      <c r="S503" s="64"/>
      <c r="T503" s="65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7" t="s">
        <v>153</v>
      </c>
      <c r="AU503" s="17" t="s">
        <v>82</v>
      </c>
    </row>
    <row r="504" spans="1:65" s="13" customFormat="1" ht="11.25">
      <c r="B504" s="198"/>
      <c r="C504" s="199"/>
      <c r="D504" s="191" t="s">
        <v>155</v>
      </c>
      <c r="E504" s="200" t="s">
        <v>19</v>
      </c>
      <c r="F504" s="201" t="s">
        <v>800</v>
      </c>
      <c r="G504" s="199"/>
      <c r="H504" s="202">
        <v>6.1360000000000001</v>
      </c>
      <c r="I504" s="203"/>
      <c r="J504" s="199"/>
      <c r="K504" s="199"/>
      <c r="L504" s="204"/>
      <c r="M504" s="205"/>
      <c r="N504" s="206"/>
      <c r="O504" s="206"/>
      <c r="P504" s="206"/>
      <c r="Q504" s="206"/>
      <c r="R504" s="206"/>
      <c r="S504" s="206"/>
      <c r="T504" s="207"/>
      <c r="AT504" s="208" t="s">
        <v>155</v>
      </c>
      <c r="AU504" s="208" t="s">
        <v>82</v>
      </c>
      <c r="AV504" s="13" t="s">
        <v>82</v>
      </c>
      <c r="AW504" s="13" t="s">
        <v>33</v>
      </c>
      <c r="AX504" s="13" t="s">
        <v>79</v>
      </c>
      <c r="AY504" s="208" t="s">
        <v>142</v>
      </c>
    </row>
    <row r="505" spans="1:65" s="12" customFormat="1" ht="22.9" customHeight="1">
      <c r="B505" s="162"/>
      <c r="C505" s="163"/>
      <c r="D505" s="164" t="s">
        <v>70</v>
      </c>
      <c r="E505" s="176" t="s">
        <v>814</v>
      </c>
      <c r="F505" s="176" t="s">
        <v>815</v>
      </c>
      <c r="G505" s="163"/>
      <c r="H505" s="163"/>
      <c r="I505" s="166"/>
      <c r="J505" s="177">
        <f>BK505</f>
        <v>0</v>
      </c>
      <c r="K505" s="163"/>
      <c r="L505" s="168"/>
      <c r="M505" s="169"/>
      <c r="N505" s="170"/>
      <c r="O505" s="170"/>
      <c r="P505" s="171">
        <f>SUM(P506:P512)</f>
        <v>0</v>
      </c>
      <c r="Q505" s="170"/>
      <c r="R505" s="171">
        <f>SUM(R506:R512)</f>
        <v>0</v>
      </c>
      <c r="S505" s="170"/>
      <c r="T505" s="172">
        <f>SUM(T506:T512)</f>
        <v>0</v>
      </c>
      <c r="AR505" s="173" t="s">
        <v>79</v>
      </c>
      <c r="AT505" s="174" t="s">
        <v>70</v>
      </c>
      <c r="AU505" s="174" t="s">
        <v>79</v>
      </c>
      <c r="AY505" s="173" t="s">
        <v>142</v>
      </c>
      <c r="BK505" s="175">
        <f>SUM(BK506:BK512)</f>
        <v>0</v>
      </c>
    </row>
    <row r="506" spans="1:65" s="2" customFormat="1" ht="16.5" customHeight="1">
      <c r="A506" s="34"/>
      <c r="B506" s="35"/>
      <c r="C506" s="178" t="s">
        <v>816</v>
      </c>
      <c r="D506" s="178" t="s">
        <v>144</v>
      </c>
      <c r="E506" s="179" t="s">
        <v>817</v>
      </c>
      <c r="F506" s="180" t="s">
        <v>818</v>
      </c>
      <c r="G506" s="181" t="s">
        <v>243</v>
      </c>
      <c r="H506" s="182">
        <v>67.331999999999994</v>
      </c>
      <c r="I506" s="183"/>
      <c r="J506" s="184">
        <f>ROUND(I506*H506,2)</f>
        <v>0</v>
      </c>
      <c r="K506" s="180" t="s">
        <v>148</v>
      </c>
      <c r="L506" s="39"/>
      <c r="M506" s="185" t="s">
        <v>19</v>
      </c>
      <c r="N506" s="186" t="s">
        <v>42</v>
      </c>
      <c r="O506" s="64"/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89" t="s">
        <v>149</v>
      </c>
      <c r="AT506" s="189" t="s">
        <v>144</v>
      </c>
      <c r="AU506" s="189" t="s">
        <v>82</v>
      </c>
      <c r="AY506" s="17" t="s">
        <v>142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7" t="s">
        <v>79</v>
      </c>
      <c r="BK506" s="190">
        <f>ROUND(I506*H506,2)</f>
        <v>0</v>
      </c>
      <c r="BL506" s="17" t="s">
        <v>149</v>
      </c>
      <c r="BM506" s="189" t="s">
        <v>819</v>
      </c>
    </row>
    <row r="507" spans="1:65" s="2" customFormat="1" ht="19.5">
      <c r="A507" s="34"/>
      <c r="B507" s="35"/>
      <c r="C507" s="36"/>
      <c r="D507" s="191" t="s">
        <v>151</v>
      </c>
      <c r="E507" s="36"/>
      <c r="F507" s="192" t="s">
        <v>820</v>
      </c>
      <c r="G507" s="36"/>
      <c r="H507" s="36"/>
      <c r="I507" s="193"/>
      <c r="J507" s="36"/>
      <c r="K507" s="36"/>
      <c r="L507" s="39"/>
      <c r="M507" s="194"/>
      <c r="N507" s="195"/>
      <c r="O507" s="64"/>
      <c r="P507" s="64"/>
      <c r="Q507" s="64"/>
      <c r="R507" s="64"/>
      <c r="S507" s="64"/>
      <c r="T507" s="65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151</v>
      </c>
      <c r="AU507" s="17" t="s">
        <v>82</v>
      </c>
    </row>
    <row r="508" spans="1:65" s="2" customFormat="1" ht="11.25">
      <c r="A508" s="34"/>
      <c r="B508" s="35"/>
      <c r="C508" s="36"/>
      <c r="D508" s="196" t="s">
        <v>153</v>
      </c>
      <c r="E508" s="36"/>
      <c r="F508" s="197" t="s">
        <v>821</v>
      </c>
      <c r="G508" s="36"/>
      <c r="H508" s="36"/>
      <c r="I508" s="193"/>
      <c r="J508" s="36"/>
      <c r="K508" s="36"/>
      <c r="L508" s="39"/>
      <c r="M508" s="194"/>
      <c r="N508" s="195"/>
      <c r="O508" s="64"/>
      <c r="P508" s="64"/>
      <c r="Q508" s="64"/>
      <c r="R508" s="64"/>
      <c r="S508" s="64"/>
      <c r="T508" s="65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7" t="s">
        <v>153</v>
      </c>
      <c r="AU508" s="17" t="s">
        <v>82</v>
      </c>
    </row>
    <row r="509" spans="1:65" s="13" customFormat="1" ht="11.25">
      <c r="B509" s="198"/>
      <c r="C509" s="199"/>
      <c r="D509" s="191" t="s">
        <v>155</v>
      </c>
      <c r="E509" s="200" t="s">
        <v>19</v>
      </c>
      <c r="F509" s="201" t="s">
        <v>822</v>
      </c>
      <c r="G509" s="199"/>
      <c r="H509" s="202">
        <v>67.331999999999994</v>
      </c>
      <c r="I509" s="203"/>
      <c r="J509" s="199"/>
      <c r="K509" s="199"/>
      <c r="L509" s="204"/>
      <c r="M509" s="205"/>
      <c r="N509" s="206"/>
      <c r="O509" s="206"/>
      <c r="P509" s="206"/>
      <c r="Q509" s="206"/>
      <c r="R509" s="206"/>
      <c r="S509" s="206"/>
      <c r="T509" s="207"/>
      <c r="AT509" s="208" t="s">
        <v>155</v>
      </c>
      <c r="AU509" s="208" t="s">
        <v>82</v>
      </c>
      <c r="AV509" s="13" t="s">
        <v>82</v>
      </c>
      <c r="AW509" s="13" t="s">
        <v>33</v>
      </c>
      <c r="AX509" s="13" t="s">
        <v>79</v>
      </c>
      <c r="AY509" s="208" t="s">
        <v>142</v>
      </c>
    </row>
    <row r="510" spans="1:65" s="2" customFormat="1" ht="16.5" customHeight="1">
      <c r="A510" s="34"/>
      <c r="B510" s="35"/>
      <c r="C510" s="178" t="s">
        <v>823</v>
      </c>
      <c r="D510" s="178" t="s">
        <v>144</v>
      </c>
      <c r="E510" s="179" t="s">
        <v>824</v>
      </c>
      <c r="F510" s="180" t="s">
        <v>825</v>
      </c>
      <c r="G510" s="181" t="s">
        <v>243</v>
      </c>
      <c r="H510" s="182">
        <v>72.233000000000004</v>
      </c>
      <c r="I510" s="183"/>
      <c r="J510" s="184">
        <f>ROUND(I510*H510,2)</f>
        <v>0</v>
      </c>
      <c r="K510" s="180" t="s">
        <v>19</v>
      </c>
      <c r="L510" s="39"/>
      <c r="M510" s="185" t="s">
        <v>19</v>
      </c>
      <c r="N510" s="186" t="s">
        <v>42</v>
      </c>
      <c r="O510" s="64"/>
      <c r="P510" s="187">
        <f>O510*H510</f>
        <v>0</v>
      </c>
      <c r="Q510" s="187">
        <v>0</v>
      </c>
      <c r="R510" s="187">
        <f>Q510*H510</f>
        <v>0</v>
      </c>
      <c r="S510" s="187">
        <v>0</v>
      </c>
      <c r="T510" s="188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89" t="s">
        <v>149</v>
      </c>
      <c r="AT510" s="189" t="s">
        <v>144</v>
      </c>
      <c r="AU510" s="189" t="s">
        <v>82</v>
      </c>
      <c r="AY510" s="17" t="s">
        <v>142</v>
      </c>
      <c r="BE510" s="190">
        <f>IF(N510="základní",J510,0)</f>
        <v>0</v>
      </c>
      <c r="BF510" s="190">
        <f>IF(N510="snížená",J510,0)</f>
        <v>0</v>
      </c>
      <c r="BG510" s="190">
        <f>IF(N510="zákl. přenesená",J510,0)</f>
        <v>0</v>
      </c>
      <c r="BH510" s="190">
        <f>IF(N510="sníž. přenesená",J510,0)</f>
        <v>0</v>
      </c>
      <c r="BI510" s="190">
        <f>IF(N510="nulová",J510,0)</f>
        <v>0</v>
      </c>
      <c r="BJ510" s="17" t="s">
        <v>79</v>
      </c>
      <c r="BK510" s="190">
        <f>ROUND(I510*H510,2)</f>
        <v>0</v>
      </c>
      <c r="BL510" s="17" t="s">
        <v>149</v>
      </c>
      <c r="BM510" s="189" t="s">
        <v>826</v>
      </c>
    </row>
    <row r="511" spans="1:65" s="2" customFormat="1" ht="11.25">
      <c r="A511" s="34"/>
      <c r="B511" s="35"/>
      <c r="C511" s="36"/>
      <c r="D511" s="191" t="s">
        <v>151</v>
      </c>
      <c r="E511" s="36"/>
      <c r="F511" s="192" t="s">
        <v>825</v>
      </c>
      <c r="G511" s="36"/>
      <c r="H511" s="36"/>
      <c r="I511" s="193"/>
      <c r="J511" s="36"/>
      <c r="K511" s="36"/>
      <c r="L511" s="39"/>
      <c r="M511" s="194"/>
      <c r="N511" s="195"/>
      <c r="O511" s="64"/>
      <c r="P511" s="64"/>
      <c r="Q511" s="64"/>
      <c r="R511" s="64"/>
      <c r="S511" s="64"/>
      <c r="T511" s="65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7" t="s">
        <v>151</v>
      </c>
      <c r="AU511" s="17" t="s">
        <v>82</v>
      </c>
    </row>
    <row r="512" spans="1:65" s="13" customFormat="1" ht="11.25">
      <c r="B512" s="198"/>
      <c r="C512" s="199"/>
      <c r="D512" s="191" t="s">
        <v>155</v>
      </c>
      <c r="E512" s="200" t="s">
        <v>19</v>
      </c>
      <c r="F512" s="201" t="s">
        <v>827</v>
      </c>
      <c r="G512" s="199"/>
      <c r="H512" s="202">
        <v>72.233000000000004</v>
      </c>
      <c r="I512" s="203"/>
      <c r="J512" s="199"/>
      <c r="K512" s="199"/>
      <c r="L512" s="204"/>
      <c r="M512" s="205"/>
      <c r="N512" s="206"/>
      <c r="O512" s="206"/>
      <c r="P512" s="206"/>
      <c r="Q512" s="206"/>
      <c r="R512" s="206"/>
      <c r="S512" s="206"/>
      <c r="T512" s="207"/>
      <c r="AT512" s="208" t="s">
        <v>155</v>
      </c>
      <c r="AU512" s="208" t="s">
        <v>82</v>
      </c>
      <c r="AV512" s="13" t="s">
        <v>82</v>
      </c>
      <c r="AW512" s="13" t="s">
        <v>33</v>
      </c>
      <c r="AX512" s="13" t="s">
        <v>79</v>
      </c>
      <c r="AY512" s="208" t="s">
        <v>142</v>
      </c>
    </row>
    <row r="513" spans="1:65" s="12" customFormat="1" ht="25.9" customHeight="1">
      <c r="B513" s="162"/>
      <c r="C513" s="163"/>
      <c r="D513" s="164" t="s">
        <v>70</v>
      </c>
      <c r="E513" s="165" t="s">
        <v>828</v>
      </c>
      <c r="F513" s="165" t="s">
        <v>829</v>
      </c>
      <c r="G513" s="163"/>
      <c r="H513" s="163"/>
      <c r="I513" s="166"/>
      <c r="J513" s="167">
        <f>BK513</f>
        <v>0</v>
      </c>
      <c r="K513" s="163"/>
      <c r="L513" s="168"/>
      <c r="M513" s="169"/>
      <c r="N513" s="170"/>
      <c r="O513" s="170"/>
      <c r="P513" s="171">
        <f>P514</f>
        <v>0</v>
      </c>
      <c r="Q513" s="170"/>
      <c r="R513" s="171">
        <f>R514</f>
        <v>1.7595000000000003E-2</v>
      </c>
      <c r="S513" s="170"/>
      <c r="T513" s="172">
        <f>T514</f>
        <v>0</v>
      </c>
      <c r="AR513" s="173" t="s">
        <v>82</v>
      </c>
      <c r="AT513" s="174" t="s">
        <v>70</v>
      </c>
      <c r="AU513" s="174" t="s">
        <v>71</v>
      </c>
      <c r="AY513" s="173" t="s">
        <v>142</v>
      </c>
      <c r="BK513" s="175">
        <f>BK514</f>
        <v>0</v>
      </c>
    </row>
    <row r="514" spans="1:65" s="12" customFormat="1" ht="22.9" customHeight="1">
      <c r="B514" s="162"/>
      <c r="C514" s="163"/>
      <c r="D514" s="164" t="s">
        <v>70</v>
      </c>
      <c r="E514" s="176" t="s">
        <v>830</v>
      </c>
      <c r="F514" s="176" t="s">
        <v>831</v>
      </c>
      <c r="G514" s="163"/>
      <c r="H514" s="163"/>
      <c r="I514" s="166"/>
      <c r="J514" s="177">
        <f>BK514</f>
        <v>0</v>
      </c>
      <c r="K514" s="163"/>
      <c r="L514" s="168"/>
      <c r="M514" s="169"/>
      <c r="N514" s="170"/>
      <c r="O514" s="170"/>
      <c r="P514" s="171">
        <f>SUM(P515:P533)</f>
        <v>0</v>
      </c>
      <c r="Q514" s="170"/>
      <c r="R514" s="171">
        <f>SUM(R515:R533)</f>
        <v>1.7595000000000003E-2</v>
      </c>
      <c r="S514" s="170"/>
      <c r="T514" s="172">
        <f>SUM(T515:T533)</f>
        <v>0</v>
      </c>
      <c r="AR514" s="173" t="s">
        <v>82</v>
      </c>
      <c r="AT514" s="174" t="s">
        <v>70</v>
      </c>
      <c r="AU514" s="174" t="s">
        <v>79</v>
      </c>
      <c r="AY514" s="173" t="s">
        <v>142</v>
      </c>
      <c r="BK514" s="175">
        <f>SUM(BK515:BK533)</f>
        <v>0</v>
      </c>
    </row>
    <row r="515" spans="1:65" s="2" customFormat="1" ht="16.5" customHeight="1">
      <c r="A515" s="34"/>
      <c r="B515" s="35"/>
      <c r="C515" s="178" t="s">
        <v>832</v>
      </c>
      <c r="D515" s="178" t="s">
        <v>144</v>
      </c>
      <c r="E515" s="179" t="s">
        <v>833</v>
      </c>
      <c r="F515" s="180" t="s">
        <v>834</v>
      </c>
      <c r="G515" s="181" t="s">
        <v>160</v>
      </c>
      <c r="H515" s="182">
        <v>8.5</v>
      </c>
      <c r="I515" s="183"/>
      <c r="J515" s="184">
        <f>ROUND(I515*H515,2)</f>
        <v>0</v>
      </c>
      <c r="K515" s="180" t="s">
        <v>148</v>
      </c>
      <c r="L515" s="39"/>
      <c r="M515" s="185" t="s">
        <v>19</v>
      </c>
      <c r="N515" s="186" t="s">
        <v>42</v>
      </c>
      <c r="O515" s="64"/>
      <c r="P515" s="187">
        <f>O515*H515</f>
        <v>0</v>
      </c>
      <c r="Q515" s="187">
        <v>4.0000000000000003E-5</v>
      </c>
      <c r="R515" s="187">
        <f>Q515*H515</f>
        <v>3.4000000000000002E-4</v>
      </c>
      <c r="S515" s="187">
        <v>0</v>
      </c>
      <c r="T515" s="188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89" t="s">
        <v>266</v>
      </c>
      <c r="AT515" s="189" t="s">
        <v>144</v>
      </c>
      <c r="AU515" s="189" t="s">
        <v>82</v>
      </c>
      <c r="AY515" s="17" t="s">
        <v>142</v>
      </c>
      <c r="BE515" s="190">
        <f>IF(N515="základní",J515,0)</f>
        <v>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7" t="s">
        <v>79</v>
      </c>
      <c r="BK515" s="190">
        <f>ROUND(I515*H515,2)</f>
        <v>0</v>
      </c>
      <c r="BL515" s="17" t="s">
        <v>266</v>
      </c>
      <c r="BM515" s="189" t="s">
        <v>835</v>
      </c>
    </row>
    <row r="516" spans="1:65" s="2" customFormat="1" ht="11.25">
      <c r="A516" s="34"/>
      <c r="B516" s="35"/>
      <c r="C516" s="36"/>
      <c r="D516" s="191" t="s">
        <v>151</v>
      </c>
      <c r="E516" s="36"/>
      <c r="F516" s="192" t="s">
        <v>836</v>
      </c>
      <c r="G516" s="36"/>
      <c r="H516" s="36"/>
      <c r="I516" s="193"/>
      <c r="J516" s="36"/>
      <c r="K516" s="36"/>
      <c r="L516" s="39"/>
      <c r="M516" s="194"/>
      <c r="N516" s="195"/>
      <c r="O516" s="64"/>
      <c r="P516" s="64"/>
      <c r="Q516" s="64"/>
      <c r="R516" s="64"/>
      <c r="S516" s="64"/>
      <c r="T516" s="65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7" t="s">
        <v>151</v>
      </c>
      <c r="AU516" s="17" t="s">
        <v>82</v>
      </c>
    </row>
    <row r="517" spans="1:65" s="2" customFormat="1" ht="11.25">
      <c r="A517" s="34"/>
      <c r="B517" s="35"/>
      <c r="C517" s="36"/>
      <c r="D517" s="196" t="s">
        <v>153</v>
      </c>
      <c r="E517" s="36"/>
      <c r="F517" s="197" t="s">
        <v>837</v>
      </c>
      <c r="G517" s="36"/>
      <c r="H517" s="36"/>
      <c r="I517" s="193"/>
      <c r="J517" s="36"/>
      <c r="K517" s="36"/>
      <c r="L517" s="39"/>
      <c r="M517" s="194"/>
      <c r="N517" s="195"/>
      <c r="O517" s="64"/>
      <c r="P517" s="64"/>
      <c r="Q517" s="64"/>
      <c r="R517" s="64"/>
      <c r="S517" s="64"/>
      <c r="T517" s="65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153</v>
      </c>
      <c r="AU517" s="17" t="s">
        <v>82</v>
      </c>
    </row>
    <row r="518" spans="1:65" s="13" customFormat="1" ht="11.25">
      <c r="B518" s="198"/>
      <c r="C518" s="199"/>
      <c r="D518" s="191" t="s">
        <v>155</v>
      </c>
      <c r="E518" s="200" t="s">
        <v>19</v>
      </c>
      <c r="F518" s="201" t="s">
        <v>838</v>
      </c>
      <c r="G518" s="199"/>
      <c r="H518" s="202">
        <v>8.5</v>
      </c>
      <c r="I518" s="203"/>
      <c r="J518" s="199"/>
      <c r="K518" s="199"/>
      <c r="L518" s="204"/>
      <c r="M518" s="205"/>
      <c r="N518" s="206"/>
      <c r="O518" s="206"/>
      <c r="P518" s="206"/>
      <c r="Q518" s="206"/>
      <c r="R518" s="206"/>
      <c r="S518" s="206"/>
      <c r="T518" s="207"/>
      <c r="AT518" s="208" t="s">
        <v>155</v>
      </c>
      <c r="AU518" s="208" t="s">
        <v>82</v>
      </c>
      <c r="AV518" s="13" t="s">
        <v>82</v>
      </c>
      <c r="AW518" s="13" t="s">
        <v>33</v>
      </c>
      <c r="AX518" s="13" t="s">
        <v>79</v>
      </c>
      <c r="AY518" s="208" t="s">
        <v>142</v>
      </c>
    </row>
    <row r="519" spans="1:65" s="2" customFormat="1" ht="16.5" customHeight="1">
      <c r="A519" s="34"/>
      <c r="B519" s="35"/>
      <c r="C519" s="209" t="s">
        <v>839</v>
      </c>
      <c r="D519" s="209" t="s">
        <v>267</v>
      </c>
      <c r="E519" s="210" t="s">
        <v>840</v>
      </c>
      <c r="F519" s="211" t="s">
        <v>841</v>
      </c>
      <c r="G519" s="212" t="s">
        <v>160</v>
      </c>
      <c r="H519" s="213">
        <v>8.67</v>
      </c>
      <c r="I519" s="214"/>
      <c r="J519" s="215">
        <f>ROUND(I519*H519,2)</f>
        <v>0</v>
      </c>
      <c r="K519" s="211" t="s">
        <v>148</v>
      </c>
      <c r="L519" s="216"/>
      <c r="M519" s="217" t="s">
        <v>19</v>
      </c>
      <c r="N519" s="218" t="s">
        <v>42</v>
      </c>
      <c r="O519" s="64"/>
      <c r="P519" s="187">
        <f>O519*H519</f>
        <v>0</v>
      </c>
      <c r="Q519" s="187">
        <v>1.8000000000000001E-4</v>
      </c>
      <c r="R519" s="187">
        <f>Q519*H519</f>
        <v>1.5606000000000001E-3</v>
      </c>
      <c r="S519" s="187">
        <v>0</v>
      </c>
      <c r="T519" s="18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89" t="s">
        <v>380</v>
      </c>
      <c r="AT519" s="189" t="s">
        <v>267</v>
      </c>
      <c r="AU519" s="189" t="s">
        <v>82</v>
      </c>
      <c r="AY519" s="17" t="s">
        <v>142</v>
      </c>
      <c r="BE519" s="190">
        <f>IF(N519="základní",J519,0)</f>
        <v>0</v>
      </c>
      <c r="BF519" s="190">
        <f>IF(N519="snížená",J519,0)</f>
        <v>0</v>
      </c>
      <c r="BG519" s="190">
        <f>IF(N519="zákl. přenesená",J519,0)</f>
        <v>0</v>
      </c>
      <c r="BH519" s="190">
        <f>IF(N519="sníž. přenesená",J519,0)</f>
        <v>0</v>
      </c>
      <c r="BI519" s="190">
        <f>IF(N519="nulová",J519,0)</f>
        <v>0</v>
      </c>
      <c r="BJ519" s="17" t="s">
        <v>79</v>
      </c>
      <c r="BK519" s="190">
        <f>ROUND(I519*H519,2)</f>
        <v>0</v>
      </c>
      <c r="BL519" s="17" t="s">
        <v>266</v>
      </c>
      <c r="BM519" s="189" t="s">
        <v>842</v>
      </c>
    </row>
    <row r="520" spans="1:65" s="2" customFormat="1" ht="11.25">
      <c r="A520" s="34"/>
      <c r="B520" s="35"/>
      <c r="C520" s="36"/>
      <c r="D520" s="191" t="s">
        <v>151</v>
      </c>
      <c r="E520" s="36"/>
      <c r="F520" s="192" t="s">
        <v>841</v>
      </c>
      <c r="G520" s="36"/>
      <c r="H520" s="36"/>
      <c r="I520" s="193"/>
      <c r="J520" s="36"/>
      <c r="K520" s="36"/>
      <c r="L520" s="39"/>
      <c r="M520" s="194"/>
      <c r="N520" s="195"/>
      <c r="O520" s="64"/>
      <c r="P520" s="64"/>
      <c r="Q520" s="64"/>
      <c r="R520" s="64"/>
      <c r="S520" s="64"/>
      <c r="T520" s="65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151</v>
      </c>
      <c r="AU520" s="17" t="s">
        <v>82</v>
      </c>
    </row>
    <row r="521" spans="1:65" s="13" customFormat="1" ht="11.25">
      <c r="B521" s="198"/>
      <c r="C521" s="199"/>
      <c r="D521" s="191" t="s">
        <v>155</v>
      </c>
      <c r="E521" s="200" t="s">
        <v>19</v>
      </c>
      <c r="F521" s="201" t="s">
        <v>843</v>
      </c>
      <c r="G521" s="199"/>
      <c r="H521" s="202">
        <v>8.67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155</v>
      </c>
      <c r="AU521" s="208" t="s">
        <v>82</v>
      </c>
      <c r="AV521" s="13" t="s">
        <v>82</v>
      </c>
      <c r="AW521" s="13" t="s">
        <v>33</v>
      </c>
      <c r="AX521" s="13" t="s">
        <v>79</v>
      </c>
      <c r="AY521" s="208" t="s">
        <v>142</v>
      </c>
    </row>
    <row r="522" spans="1:65" s="2" customFormat="1" ht="16.5" customHeight="1">
      <c r="A522" s="34"/>
      <c r="B522" s="35"/>
      <c r="C522" s="178" t="s">
        <v>844</v>
      </c>
      <c r="D522" s="178" t="s">
        <v>144</v>
      </c>
      <c r="E522" s="179" t="s">
        <v>845</v>
      </c>
      <c r="F522" s="180" t="s">
        <v>846</v>
      </c>
      <c r="G522" s="181" t="s">
        <v>147</v>
      </c>
      <c r="H522" s="182">
        <v>13.6</v>
      </c>
      <c r="I522" s="183"/>
      <c r="J522" s="184">
        <f>ROUND(I522*H522,2)</f>
        <v>0</v>
      </c>
      <c r="K522" s="180" t="s">
        <v>148</v>
      </c>
      <c r="L522" s="39"/>
      <c r="M522" s="185" t="s">
        <v>19</v>
      </c>
      <c r="N522" s="186" t="s">
        <v>42</v>
      </c>
      <c r="O522" s="64"/>
      <c r="P522" s="187">
        <f>O522*H522</f>
        <v>0</v>
      </c>
      <c r="Q522" s="187">
        <v>2.3000000000000001E-4</v>
      </c>
      <c r="R522" s="187">
        <f>Q522*H522</f>
        <v>3.1280000000000001E-3</v>
      </c>
      <c r="S522" s="187">
        <v>0</v>
      </c>
      <c r="T522" s="18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9" t="s">
        <v>266</v>
      </c>
      <c r="AT522" s="189" t="s">
        <v>144</v>
      </c>
      <c r="AU522" s="189" t="s">
        <v>82</v>
      </c>
      <c r="AY522" s="17" t="s">
        <v>142</v>
      </c>
      <c r="BE522" s="190">
        <f>IF(N522="základní",J522,0)</f>
        <v>0</v>
      </c>
      <c r="BF522" s="190">
        <f>IF(N522="snížená",J522,0)</f>
        <v>0</v>
      </c>
      <c r="BG522" s="190">
        <f>IF(N522="zákl. přenesená",J522,0)</f>
        <v>0</v>
      </c>
      <c r="BH522" s="190">
        <f>IF(N522="sníž. přenesená",J522,0)</f>
        <v>0</v>
      </c>
      <c r="BI522" s="190">
        <f>IF(N522="nulová",J522,0)</f>
        <v>0</v>
      </c>
      <c r="BJ522" s="17" t="s">
        <v>79</v>
      </c>
      <c r="BK522" s="190">
        <f>ROUND(I522*H522,2)</f>
        <v>0</v>
      </c>
      <c r="BL522" s="17" t="s">
        <v>266</v>
      </c>
      <c r="BM522" s="189" t="s">
        <v>847</v>
      </c>
    </row>
    <row r="523" spans="1:65" s="2" customFormat="1" ht="11.25">
      <c r="A523" s="34"/>
      <c r="B523" s="35"/>
      <c r="C523" s="36"/>
      <c r="D523" s="191" t="s">
        <v>151</v>
      </c>
      <c r="E523" s="36"/>
      <c r="F523" s="192" t="s">
        <v>848</v>
      </c>
      <c r="G523" s="36"/>
      <c r="H523" s="36"/>
      <c r="I523" s="193"/>
      <c r="J523" s="36"/>
      <c r="K523" s="36"/>
      <c r="L523" s="39"/>
      <c r="M523" s="194"/>
      <c r="N523" s="195"/>
      <c r="O523" s="64"/>
      <c r="P523" s="64"/>
      <c r="Q523" s="64"/>
      <c r="R523" s="64"/>
      <c r="S523" s="64"/>
      <c r="T523" s="65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151</v>
      </c>
      <c r="AU523" s="17" t="s">
        <v>82</v>
      </c>
    </row>
    <row r="524" spans="1:65" s="2" customFormat="1" ht="11.25">
      <c r="A524" s="34"/>
      <c r="B524" s="35"/>
      <c r="C524" s="36"/>
      <c r="D524" s="196" t="s">
        <v>153</v>
      </c>
      <c r="E524" s="36"/>
      <c r="F524" s="197" t="s">
        <v>849</v>
      </c>
      <c r="G524" s="36"/>
      <c r="H524" s="36"/>
      <c r="I524" s="193"/>
      <c r="J524" s="36"/>
      <c r="K524" s="36"/>
      <c r="L524" s="39"/>
      <c r="M524" s="194"/>
      <c r="N524" s="195"/>
      <c r="O524" s="64"/>
      <c r="P524" s="64"/>
      <c r="Q524" s="64"/>
      <c r="R524" s="64"/>
      <c r="S524" s="64"/>
      <c r="T524" s="65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153</v>
      </c>
      <c r="AU524" s="17" t="s">
        <v>82</v>
      </c>
    </row>
    <row r="525" spans="1:65" s="2" customFormat="1" ht="19.5">
      <c r="A525" s="34"/>
      <c r="B525" s="35"/>
      <c r="C525" s="36"/>
      <c r="D525" s="191" t="s">
        <v>351</v>
      </c>
      <c r="E525" s="36"/>
      <c r="F525" s="219" t="s">
        <v>850</v>
      </c>
      <c r="G525" s="36"/>
      <c r="H525" s="36"/>
      <c r="I525" s="193"/>
      <c r="J525" s="36"/>
      <c r="K525" s="36"/>
      <c r="L525" s="39"/>
      <c r="M525" s="194"/>
      <c r="N525" s="195"/>
      <c r="O525" s="64"/>
      <c r="P525" s="64"/>
      <c r="Q525" s="64"/>
      <c r="R525" s="64"/>
      <c r="S525" s="64"/>
      <c r="T525" s="65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7" t="s">
        <v>351</v>
      </c>
      <c r="AU525" s="17" t="s">
        <v>82</v>
      </c>
    </row>
    <row r="526" spans="1:65" s="13" customFormat="1" ht="11.25">
      <c r="B526" s="198"/>
      <c r="C526" s="199"/>
      <c r="D526" s="191" t="s">
        <v>155</v>
      </c>
      <c r="E526" s="200" t="s">
        <v>19</v>
      </c>
      <c r="F526" s="201" t="s">
        <v>851</v>
      </c>
      <c r="G526" s="199"/>
      <c r="H526" s="202">
        <v>13.6</v>
      </c>
      <c r="I526" s="203"/>
      <c r="J526" s="199"/>
      <c r="K526" s="199"/>
      <c r="L526" s="204"/>
      <c r="M526" s="205"/>
      <c r="N526" s="206"/>
      <c r="O526" s="206"/>
      <c r="P526" s="206"/>
      <c r="Q526" s="206"/>
      <c r="R526" s="206"/>
      <c r="S526" s="206"/>
      <c r="T526" s="207"/>
      <c r="AT526" s="208" t="s">
        <v>155</v>
      </c>
      <c r="AU526" s="208" t="s">
        <v>82</v>
      </c>
      <c r="AV526" s="13" t="s">
        <v>82</v>
      </c>
      <c r="AW526" s="13" t="s">
        <v>33</v>
      </c>
      <c r="AX526" s="13" t="s">
        <v>79</v>
      </c>
      <c r="AY526" s="208" t="s">
        <v>142</v>
      </c>
    </row>
    <row r="527" spans="1:65" s="2" customFormat="1" ht="16.5" customHeight="1">
      <c r="A527" s="34"/>
      <c r="B527" s="35"/>
      <c r="C527" s="209" t="s">
        <v>852</v>
      </c>
      <c r="D527" s="209" t="s">
        <v>267</v>
      </c>
      <c r="E527" s="210" t="s">
        <v>853</v>
      </c>
      <c r="F527" s="211" t="s">
        <v>854</v>
      </c>
      <c r="G527" s="212" t="s">
        <v>147</v>
      </c>
      <c r="H527" s="213">
        <v>14.96</v>
      </c>
      <c r="I527" s="214"/>
      <c r="J527" s="215">
        <f>ROUND(I527*H527,2)</f>
        <v>0</v>
      </c>
      <c r="K527" s="211" t="s">
        <v>19</v>
      </c>
      <c r="L527" s="216"/>
      <c r="M527" s="217" t="s">
        <v>19</v>
      </c>
      <c r="N527" s="218" t="s">
        <v>42</v>
      </c>
      <c r="O527" s="64"/>
      <c r="P527" s="187">
        <f>O527*H527</f>
        <v>0</v>
      </c>
      <c r="Q527" s="187">
        <v>8.4000000000000003E-4</v>
      </c>
      <c r="R527" s="187">
        <f>Q527*H527</f>
        <v>1.2566400000000002E-2</v>
      </c>
      <c r="S527" s="187">
        <v>0</v>
      </c>
      <c r="T527" s="18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89" t="s">
        <v>380</v>
      </c>
      <c r="AT527" s="189" t="s">
        <v>267</v>
      </c>
      <c r="AU527" s="189" t="s">
        <v>82</v>
      </c>
      <c r="AY527" s="17" t="s">
        <v>142</v>
      </c>
      <c r="BE527" s="190">
        <f>IF(N527="základní",J527,0)</f>
        <v>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7" t="s">
        <v>79</v>
      </c>
      <c r="BK527" s="190">
        <f>ROUND(I527*H527,2)</f>
        <v>0</v>
      </c>
      <c r="BL527" s="17" t="s">
        <v>266</v>
      </c>
      <c r="BM527" s="189" t="s">
        <v>855</v>
      </c>
    </row>
    <row r="528" spans="1:65" s="2" customFormat="1" ht="11.25">
      <c r="A528" s="34"/>
      <c r="B528" s="35"/>
      <c r="C528" s="36"/>
      <c r="D528" s="191" t="s">
        <v>151</v>
      </c>
      <c r="E528" s="36"/>
      <c r="F528" s="192" t="s">
        <v>854</v>
      </c>
      <c r="G528" s="36"/>
      <c r="H528" s="36"/>
      <c r="I528" s="193"/>
      <c r="J528" s="36"/>
      <c r="K528" s="36"/>
      <c r="L528" s="39"/>
      <c r="M528" s="194"/>
      <c r="N528" s="195"/>
      <c r="O528" s="64"/>
      <c r="P528" s="64"/>
      <c r="Q528" s="64"/>
      <c r="R528" s="64"/>
      <c r="S528" s="64"/>
      <c r="T528" s="65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151</v>
      </c>
      <c r="AU528" s="17" t="s">
        <v>82</v>
      </c>
    </row>
    <row r="529" spans="1:65" s="2" customFormat="1" ht="19.5">
      <c r="A529" s="34"/>
      <c r="B529" s="35"/>
      <c r="C529" s="36"/>
      <c r="D529" s="191" t="s">
        <v>351</v>
      </c>
      <c r="E529" s="36"/>
      <c r="F529" s="219" t="s">
        <v>856</v>
      </c>
      <c r="G529" s="36"/>
      <c r="H529" s="36"/>
      <c r="I529" s="193"/>
      <c r="J529" s="36"/>
      <c r="K529" s="36"/>
      <c r="L529" s="39"/>
      <c r="M529" s="194"/>
      <c r="N529" s="195"/>
      <c r="O529" s="64"/>
      <c r="P529" s="64"/>
      <c r="Q529" s="64"/>
      <c r="R529" s="64"/>
      <c r="S529" s="64"/>
      <c r="T529" s="65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7" t="s">
        <v>351</v>
      </c>
      <c r="AU529" s="17" t="s">
        <v>82</v>
      </c>
    </row>
    <row r="530" spans="1:65" s="13" customFormat="1" ht="11.25">
      <c r="B530" s="198"/>
      <c r="C530" s="199"/>
      <c r="D530" s="191" t="s">
        <v>155</v>
      </c>
      <c r="E530" s="200" t="s">
        <v>19</v>
      </c>
      <c r="F530" s="201" t="s">
        <v>857</v>
      </c>
      <c r="G530" s="199"/>
      <c r="H530" s="202">
        <v>14.96</v>
      </c>
      <c r="I530" s="203"/>
      <c r="J530" s="199"/>
      <c r="K530" s="199"/>
      <c r="L530" s="204"/>
      <c r="M530" s="205"/>
      <c r="N530" s="206"/>
      <c r="O530" s="206"/>
      <c r="P530" s="206"/>
      <c r="Q530" s="206"/>
      <c r="R530" s="206"/>
      <c r="S530" s="206"/>
      <c r="T530" s="207"/>
      <c r="AT530" s="208" t="s">
        <v>155</v>
      </c>
      <c r="AU530" s="208" t="s">
        <v>82</v>
      </c>
      <c r="AV530" s="13" t="s">
        <v>82</v>
      </c>
      <c r="AW530" s="13" t="s">
        <v>33</v>
      </c>
      <c r="AX530" s="13" t="s">
        <v>79</v>
      </c>
      <c r="AY530" s="208" t="s">
        <v>142</v>
      </c>
    </row>
    <row r="531" spans="1:65" s="2" customFormat="1" ht="16.5" customHeight="1">
      <c r="A531" s="34"/>
      <c r="B531" s="35"/>
      <c r="C531" s="178" t="s">
        <v>858</v>
      </c>
      <c r="D531" s="178" t="s">
        <v>144</v>
      </c>
      <c r="E531" s="179" t="s">
        <v>859</v>
      </c>
      <c r="F531" s="180" t="s">
        <v>860</v>
      </c>
      <c r="G531" s="181" t="s">
        <v>243</v>
      </c>
      <c r="H531" s="182">
        <v>1.7999999999999999E-2</v>
      </c>
      <c r="I531" s="183"/>
      <c r="J531" s="184">
        <f>ROUND(I531*H531,2)</f>
        <v>0</v>
      </c>
      <c r="K531" s="180" t="s">
        <v>148</v>
      </c>
      <c r="L531" s="39"/>
      <c r="M531" s="185" t="s">
        <v>19</v>
      </c>
      <c r="N531" s="186" t="s">
        <v>42</v>
      </c>
      <c r="O531" s="64"/>
      <c r="P531" s="187">
        <f>O531*H531</f>
        <v>0</v>
      </c>
      <c r="Q531" s="187">
        <v>0</v>
      </c>
      <c r="R531" s="187">
        <f>Q531*H531</f>
        <v>0</v>
      </c>
      <c r="S531" s="187">
        <v>0</v>
      </c>
      <c r="T531" s="18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89" t="s">
        <v>266</v>
      </c>
      <c r="AT531" s="189" t="s">
        <v>144</v>
      </c>
      <c r="AU531" s="189" t="s">
        <v>82</v>
      </c>
      <c r="AY531" s="17" t="s">
        <v>142</v>
      </c>
      <c r="BE531" s="190">
        <f>IF(N531="základní",J531,0)</f>
        <v>0</v>
      </c>
      <c r="BF531" s="190">
        <f>IF(N531="snížená",J531,0)</f>
        <v>0</v>
      </c>
      <c r="BG531" s="190">
        <f>IF(N531="zákl. přenesená",J531,0)</f>
        <v>0</v>
      </c>
      <c r="BH531" s="190">
        <f>IF(N531="sníž. přenesená",J531,0)</f>
        <v>0</v>
      </c>
      <c r="BI531" s="190">
        <f>IF(N531="nulová",J531,0)</f>
        <v>0</v>
      </c>
      <c r="BJ531" s="17" t="s">
        <v>79</v>
      </c>
      <c r="BK531" s="190">
        <f>ROUND(I531*H531,2)</f>
        <v>0</v>
      </c>
      <c r="BL531" s="17" t="s">
        <v>266</v>
      </c>
      <c r="BM531" s="189" t="s">
        <v>861</v>
      </c>
    </row>
    <row r="532" spans="1:65" s="2" customFormat="1" ht="19.5">
      <c r="A532" s="34"/>
      <c r="B532" s="35"/>
      <c r="C532" s="36"/>
      <c r="D532" s="191" t="s">
        <v>151</v>
      </c>
      <c r="E532" s="36"/>
      <c r="F532" s="192" t="s">
        <v>862</v>
      </c>
      <c r="G532" s="36"/>
      <c r="H532" s="36"/>
      <c r="I532" s="193"/>
      <c r="J532" s="36"/>
      <c r="K532" s="36"/>
      <c r="L532" s="39"/>
      <c r="M532" s="194"/>
      <c r="N532" s="195"/>
      <c r="O532" s="64"/>
      <c r="P532" s="64"/>
      <c r="Q532" s="64"/>
      <c r="R532" s="64"/>
      <c r="S532" s="64"/>
      <c r="T532" s="65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151</v>
      </c>
      <c r="AU532" s="17" t="s">
        <v>82</v>
      </c>
    </row>
    <row r="533" spans="1:65" s="2" customFormat="1" ht="11.25">
      <c r="A533" s="34"/>
      <c r="B533" s="35"/>
      <c r="C533" s="36"/>
      <c r="D533" s="196" t="s">
        <v>153</v>
      </c>
      <c r="E533" s="36"/>
      <c r="F533" s="197" t="s">
        <v>863</v>
      </c>
      <c r="G533" s="36"/>
      <c r="H533" s="36"/>
      <c r="I533" s="193"/>
      <c r="J533" s="36"/>
      <c r="K533" s="36"/>
      <c r="L533" s="39"/>
      <c r="M533" s="220"/>
      <c r="N533" s="221"/>
      <c r="O533" s="222"/>
      <c r="P533" s="222"/>
      <c r="Q533" s="222"/>
      <c r="R533" s="222"/>
      <c r="S533" s="222"/>
      <c r="T533" s="223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153</v>
      </c>
      <c r="AU533" s="17" t="s">
        <v>82</v>
      </c>
    </row>
    <row r="534" spans="1:65" s="2" customFormat="1" ht="6.95" customHeight="1">
      <c r="A534" s="34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39"/>
      <c r="M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</row>
  </sheetData>
  <sheetProtection algorithmName="SHA-512" hashValue="yhhjecwjJqLKJ8dTqEk8jY2zbxdnEzyBOi4Sj7i3wKUkTmveTYW0QhAr2/BSJPipPdPh6sKM5Qk+yEwOZFvR+Q==" saltValue="H7nJNvIntGcx6o6QbJ0t+dLuxBGbyW2QiWwxxvk9BWbu/PVM6Ou25A6P1ly8y8Wl9gV1C1KzvUmxZKBvCUr8CQ==" spinCount="100000" sheet="1" objects="1" scenarios="1" formatColumns="0" formatRows="0" autoFilter="0"/>
  <autoFilter ref="C89:K53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4" r:id="rId3"/>
    <hyperlink ref="F108" r:id="rId4"/>
    <hyperlink ref="F112" r:id="rId5"/>
    <hyperlink ref="F116" r:id="rId6"/>
    <hyperlink ref="F124" r:id="rId7"/>
    <hyperlink ref="F128" r:id="rId8"/>
    <hyperlink ref="F135" r:id="rId9"/>
    <hyperlink ref="F139" r:id="rId10"/>
    <hyperlink ref="F143" r:id="rId11"/>
    <hyperlink ref="F147" r:id="rId12"/>
    <hyperlink ref="F151" r:id="rId13"/>
    <hyperlink ref="F155" r:id="rId14"/>
    <hyperlink ref="F159" r:id="rId15"/>
    <hyperlink ref="F170" r:id="rId16"/>
    <hyperlink ref="F174" r:id="rId17"/>
    <hyperlink ref="F184" r:id="rId18"/>
    <hyperlink ref="F189" r:id="rId19"/>
    <hyperlink ref="F196" r:id="rId20"/>
    <hyperlink ref="F201" r:id="rId21"/>
    <hyperlink ref="F209" r:id="rId22"/>
    <hyperlink ref="F216" r:id="rId23"/>
    <hyperlink ref="F223" r:id="rId24"/>
    <hyperlink ref="F230" r:id="rId25"/>
    <hyperlink ref="F236" r:id="rId26"/>
    <hyperlink ref="F240" r:id="rId27"/>
    <hyperlink ref="F246" r:id="rId28"/>
    <hyperlink ref="F267" r:id="rId29"/>
    <hyperlink ref="F276" r:id="rId30"/>
    <hyperlink ref="F283" r:id="rId31"/>
    <hyperlink ref="F287" r:id="rId32"/>
    <hyperlink ref="F299" r:id="rId33"/>
    <hyperlink ref="F306" r:id="rId34"/>
    <hyperlink ref="F312" r:id="rId35"/>
    <hyperlink ref="F318" r:id="rId36"/>
    <hyperlink ref="F324" r:id="rId37"/>
    <hyperlink ref="F330" r:id="rId38"/>
    <hyperlink ref="F336" r:id="rId39"/>
    <hyperlink ref="F340" r:id="rId40"/>
    <hyperlink ref="F344" r:id="rId41"/>
    <hyperlink ref="F360" r:id="rId42"/>
    <hyperlink ref="F365" r:id="rId43"/>
    <hyperlink ref="F370" r:id="rId44"/>
    <hyperlink ref="F374" r:id="rId45"/>
    <hyperlink ref="F377" r:id="rId46"/>
    <hyperlink ref="F381" r:id="rId47"/>
    <hyperlink ref="F387" r:id="rId48"/>
    <hyperlink ref="F393" r:id="rId49"/>
    <hyperlink ref="F397" r:id="rId50"/>
    <hyperlink ref="F403" r:id="rId51"/>
    <hyperlink ref="F407" r:id="rId52"/>
    <hyperlink ref="F428" r:id="rId53"/>
    <hyperlink ref="F435" r:id="rId54"/>
    <hyperlink ref="F442" r:id="rId55"/>
    <hyperlink ref="F448" r:id="rId56"/>
    <hyperlink ref="F453" r:id="rId57"/>
    <hyperlink ref="F459" r:id="rId58"/>
    <hyperlink ref="F468" r:id="rId59"/>
    <hyperlink ref="F477" r:id="rId60"/>
    <hyperlink ref="F482" r:id="rId61"/>
    <hyperlink ref="F487" r:id="rId62"/>
    <hyperlink ref="F491" r:id="rId63"/>
    <hyperlink ref="F495" r:id="rId64"/>
    <hyperlink ref="F499" r:id="rId65"/>
    <hyperlink ref="F503" r:id="rId66"/>
    <hyperlink ref="F508" r:id="rId67"/>
    <hyperlink ref="F517" r:id="rId68"/>
    <hyperlink ref="F524" r:id="rId69"/>
    <hyperlink ref="F533" r:id="rId7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2" customFormat="1" ht="12" customHeight="1">
      <c r="A8" s="34"/>
      <c r="B8" s="39"/>
      <c r="C8" s="34"/>
      <c r="D8" s="112" t="s">
        <v>110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0" t="s">
        <v>864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81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16. 2. 2024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2" t="str">
        <f>'Rekapitulace stavby'!E14</f>
        <v>Vyplň údaj</v>
      </c>
      <c r="F18" s="363"/>
      <c r="G18" s="363"/>
      <c r="H18" s="363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4" t="s">
        <v>19</v>
      </c>
      <c r="F27" s="364"/>
      <c r="G27" s="364"/>
      <c r="H27" s="36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ROUND(J90,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ROUND((SUM(BE90:BE468)),  2)</f>
        <v>0</v>
      </c>
      <c r="G33" s="34"/>
      <c r="H33" s="34"/>
      <c r="I33" s="124">
        <v>0.21</v>
      </c>
      <c r="J33" s="123">
        <f>ROUND(((SUM(BE90:BE468))*I33),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ROUND((SUM(BF90:BF468)),  2)</f>
        <v>0</v>
      </c>
      <c r="G34" s="34"/>
      <c r="H34" s="34"/>
      <c r="I34" s="124">
        <v>0.12</v>
      </c>
      <c r="J34" s="123">
        <f>ROUND(((SUM(BF90:BF468))*I34),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ROUND((SUM(BG90:BG468)),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ROUND((SUM(BH90:BH468)),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ROUND((SUM(BI90:BI468)),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112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5" t="str">
        <f>E7</f>
        <v>Napojení objektu na veřejnou kanalizaci II</v>
      </c>
      <c r="F48" s="366"/>
      <c r="G48" s="366"/>
      <c r="H48" s="36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110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SO-02 - Kanalizace část B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16. 2. 2024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113</v>
      </c>
      <c r="D57" s="137"/>
      <c r="E57" s="137"/>
      <c r="F57" s="137"/>
      <c r="G57" s="137"/>
      <c r="H57" s="137"/>
      <c r="I57" s="137"/>
      <c r="J57" s="138" t="s">
        <v>114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115</v>
      </c>
    </row>
    <row r="60" spans="1:47" s="9" customFormat="1" ht="24.95" customHeight="1">
      <c r="B60" s="140"/>
      <c r="C60" s="141"/>
      <c r="D60" s="142" t="s">
        <v>116</v>
      </c>
      <c r="E60" s="143"/>
      <c r="F60" s="143"/>
      <c r="G60" s="143"/>
      <c r="H60" s="143"/>
      <c r="I60" s="143"/>
      <c r="J60" s="144">
        <f>J91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117</v>
      </c>
      <c r="E61" s="148"/>
      <c r="F61" s="148"/>
      <c r="G61" s="148"/>
      <c r="H61" s="148"/>
      <c r="I61" s="148"/>
      <c r="J61" s="149">
        <f>J92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118</v>
      </c>
      <c r="E62" s="148"/>
      <c r="F62" s="148"/>
      <c r="G62" s="148"/>
      <c r="H62" s="148"/>
      <c r="I62" s="148"/>
      <c r="J62" s="149">
        <f>J194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119</v>
      </c>
      <c r="E63" s="148"/>
      <c r="F63" s="148"/>
      <c r="G63" s="148"/>
      <c r="H63" s="148"/>
      <c r="I63" s="148"/>
      <c r="J63" s="149">
        <f>J206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120</v>
      </c>
      <c r="E64" s="148"/>
      <c r="F64" s="148"/>
      <c r="G64" s="148"/>
      <c r="H64" s="148"/>
      <c r="I64" s="148"/>
      <c r="J64" s="149">
        <f>J220</f>
        <v>0</v>
      </c>
      <c r="K64" s="97"/>
      <c r="L64" s="150"/>
    </row>
    <row r="65" spans="1:31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J237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J381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J396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124</v>
      </c>
      <c r="E68" s="148"/>
      <c r="F68" s="148"/>
      <c r="G68" s="148"/>
      <c r="H68" s="148"/>
      <c r="I68" s="148"/>
      <c r="J68" s="149">
        <f>J440</f>
        <v>0</v>
      </c>
      <c r="K68" s="97"/>
      <c r="L68" s="150"/>
    </row>
    <row r="69" spans="1:31" s="9" customFormat="1" ht="24.95" customHeight="1">
      <c r="B69" s="140"/>
      <c r="C69" s="141"/>
      <c r="D69" s="142" t="s">
        <v>125</v>
      </c>
      <c r="E69" s="143"/>
      <c r="F69" s="143"/>
      <c r="G69" s="143"/>
      <c r="H69" s="143"/>
      <c r="I69" s="143"/>
      <c r="J69" s="144">
        <f>J448</f>
        <v>0</v>
      </c>
      <c r="K69" s="141"/>
      <c r="L69" s="145"/>
    </row>
    <row r="70" spans="1:31" s="10" customFormat="1" ht="19.899999999999999" customHeight="1">
      <c r="B70" s="146"/>
      <c r="C70" s="97"/>
      <c r="D70" s="147" t="s">
        <v>126</v>
      </c>
      <c r="E70" s="148"/>
      <c r="F70" s="148"/>
      <c r="G70" s="148"/>
      <c r="H70" s="148"/>
      <c r="I70" s="148"/>
      <c r="J70" s="149">
        <f>J449</f>
        <v>0</v>
      </c>
      <c r="K70" s="97"/>
      <c r="L70" s="150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127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5" t="str">
        <f>E7</f>
        <v>Napojení objektu na veřejnou kanalizaci II</v>
      </c>
      <c r="F80" s="366"/>
      <c r="G80" s="366"/>
      <c r="H80" s="36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110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>SO-02 - Kanalizace část B</v>
      </c>
      <c r="F82" s="367"/>
      <c r="G82" s="367"/>
      <c r="H82" s="367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16. 2. 2024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25</v>
      </c>
      <c r="D86" s="36"/>
      <c r="E86" s="36"/>
      <c r="F86" s="27" t="str">
        <f>E15</f>
        <v>ČR-SPÚ, Pobočka Svitavy</v>
      </c>
      <c r="G86" s="36"/>
      <c r="H86" s="36"/>
      <c r="I86" s="29" t="s">
        <v>31</v>
      </c>
      <c r="J86" s="32" t="str">
        <f>E21</f>
        <v>Agroprojekce Litomyšl,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128</v>
      </c>
      <c r="D89" s="154" t="s">
        <v>56</v>
      </c>
      <c r="E89" s="154" t="s">
        <v>52</v>
      </c>
      <c r="F89" s="154" t="s">
        <v>53</v>
      </c>
      <c r="G89" s="154" t="s">
        <v>129</v>
      </c>
      <c r="H89" s="154" t="s">
        <v>130</v>
      </c>
      <c r="I89" s="154" t="s">
        <v>131</v>
      </c>
      <c r="J89" s="154" t="s">
        <v>114</v>
      </c>
      <c r="K89" s="155" t="s">
        <v>132</v>
      </c>
      <c r="L89" s="156"/>
      <c r="M89" s="68" t="s">
        <v>19</v>
      </c>
      <c r="N89" s="69" t="s">
        <v>41</v>
      </c>
      <c r="O89" s="69" t="s">
        <v>133</v>
      </c>
      <c r="P89" s="69" t="s">
        <v>134</v>
      </c>
      <c r="Q89" s="69" t="s">
        <v>135</v>
      </c>
      <c r="R89" s="69" t="s">
        <v>136</v>
      </c>
      <c r="S89" s="69" t="s">
        <v>137</v>
      </c>
      <c r="T89" s="70" t="s">
        <v>138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139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P91+P448</f>
        <v>0</v>
      </c>
      <c r="Q90" s="72"/>
      <c r="R90" s="159">
        <f>R91+R448</f>
        <v>97.980482140000007</v>
      </c>
      <c r="S90" s="72"/>
      <c r="T90" s="160">
        <f>T91+T448</f>
        <v>22.773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115</v>
      </c>
      <c r="BK90" s="161">
        <f>BK91+BK448</f>
        <v>0</v>
      </c>
    </row>
    <row r="91" spans="1:65" s="12" customFormat="1" ht="25.9" customHeight="1">
      <c r="B91" s="162"/>
      <c r="C91" s="163"/>
      <c r="D91" s="164" t="s">
        <v>70</v>
      </c>
      <c r="E91" s="165" t="s">
        <v>140</v>
      </c>
      <c r="F91" s="165" t="s">
        <v>141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P92+P194+P206+P220+P237+P381+P396+P440</f>
        <v>0</v>
      </c>
      <c r="Q91" s="170"/>
      <c r="R91" s="171">
        <f>R92+R194+R206+R220+R237+R381+R396+R440</f>
        <v>97.91217214000001</v>
      </c>
      <c r="S91" s="170"/>
      <c r="T91" s="172">
        <f>T92+T194+T206+T220+T237+T381+T396+T440</f>
        <v>22.773</v>
      </c>
      <c r="AR91" s="173" t="s">
        <v>79</v>
      </c>
      <c r="AT91" s="174" t="s">
        <v>70</v>
      </c>
      <c r="AU91" s="174" t="s">
        <v>71</v>
      </c>
      <c r="AY91" s="173" t="s">
        <v>142</v>
      </c>
      <c r="BK91" s="175">
        <f>BK92+BK194+BK206+BK220+BK237+BK381+BK396+BK440</f>
        <v>0</v>
      </c>
    </row>
    <row r="92" spans="1:65" s="12" customFormat="1" ht="22.9" customHeight="1">
      <c r="B92" s="162"/>
      <c r="C92" s="163"/>
      <c r="D92" s="164" t="s">
        <v>70</v>
      </c>
      <c r="E92" s="176" t="s">
        <v>79</v>
      </c>
      <c r="F92" s="176" t="s">
        <v>143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SUM(P93:P193)</f>
        <v>0</v>
      </c>
      <c r="Q92" s="170"/>
      <c r="R92" s="171">
        <f>SUM(R93:R193)</f>
        <v>53.432470000000002</v>
      </c>
      <c r="S92" s="170"/>
      <c r="T92" s="172">
        <f>SUM(T93:T193)</f>
        <v>16.779</v>
      </c>
      <c r="AR92" s="173" t="s">
        <v>79</v>
      </c>
      <c r="AT92" s="174" t="s">
        <v>70</v>
      </c>
      <c r="AU92" s="174" t="s">
        <v>79</v>
      </c>
      <c r="AY92" s="173" t="s">
        <v>142</v>
      </c>
      <c r="BK92" s="175">
        <f>SUM(BK93:BK193)</f>
        <v>0</v>
      </c>
    </row>
    <row r="93" spans="1:65" s="2" customFormat="1" ht="16.5" customHeight="1">
      <c r="A93" s="34"/>
      <c r="B93" s="35"/>
      <c r="C93" s="178" t="s">
        <v>79</v>
      </c>
      <c r="D93" s="178" t="s">
        <v>144</v>
      </c>
      <c r="E93" s="179" t="s">
        <v>865</v>
      </c>
      <c r="F93" s="180" t="s">
        <v>866</v>
      </c>
      <c r="G93" s="181" t="s">
        <v>147</v>
      </c>
      <c r="H93" s="182">
        <v>65.8</v>
      </c>
      <c r="I93" s="183"/>
      <c r="J93" s="184">
        <f>ROUND(I93*H93,2)</f>
        <v>0</v>
      </c>
      <c r="K93" s="180" t="s">
        <v>148</v>
      </c>
      <c r="L93" s="39"/>
      <c r="M93" s="185" t="s">
        <v>19</v>
      </c>
      <c r="N93" s="186" t="s">
        <v>42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0.255</v>
      </c>
      <c r="T93" s="188">
        <f>S93*H93</f>
        <v>16.779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149</v>
      </c>
      <c r="AT93" s="189" t="s">
        <v>144</v>
      </c>
      <c r="AU93" s="189" t="s">
        <v>82</v>
      </c>
      <c r="AY93" s="17" t="s">
        <v>142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149</v>
      </c>
      <c r="BM93" s="189" t="s">
        <v>867</v>
      </c>
    </row>
    <row r="94" spans="1:65" s="2" customFormat="1" ht="19.5">
      <c r="A94" s="34"/>
      <c r="B94" s="35"/>
      <c r="C94" s="36"/>
      <c r="D94" s="191" t="s">
        <v>151</v>
      </c>
      <c r="E94" s="36"/>
      <c r="F94" s="192" t="s">
        <v>868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151</v>
      </c>
      <c r="AU94" s="17" t="s">
        <v>82</v>
      </c>
    </row>
    <row r="95" spans="1:65" s="2" customFormat="1" ht="11.25">
      <c r="A95" s="34"/>
      <c r="B95" s="35"/>
      <c r="C95" s="36"/>
      <c r="D95" s="196" t="s">
        <v>153</v>
      </c>
      <c r="E95" s="36"/>
      <c r="F95" s="197" t="s">
        <v>869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153</v>
      </c>
      <c r="AU95" s="17" t="s">
        <v>82</v>
      </c>
    </row>
    <row r="96" spans="1:65" s="13" customFormat="1" ht="11.25">
      <c r="B96" s="198"/>
      <c r="C96" s="199"/>
      <c r="D96" s="191" t="s">
        <v>155</v>
      </c>
      <c r="E96" s="200" t="s">
        <v>19</v>
      </c>
      <c r="F96" s="201" t="s">
        <v>870</v>
      </c>
      <c r="G96" s="199"/>
      <c r="H96" s="202">
        <v>19.8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155</v>
      </c>
      <c r="AU96" s="208" t="s">
        <v>82</v>
      </c>
      <c r="AV96" s="13" t="s">
        <v>82</v>
      </c>
      <c r="AW96" s="13" t="s">
        <v>33</v>
      </c>
      <c r="AX96" s="13" t="s">
        <v>71</v>
      </c>
      <c r="AY96" s="208" t="s">
        <v>142</v>
      </c>
    </row>
    <row r="97" spans="1:65" s="13" customFormat="1" ht="11.25">
      <c r="B97" s="198"/>
      <c r="C97" s="199"/>
      <c r="D97" s="191" t="s">
        <v>155</v>
      </c>
      <c r="E97" s="200" t="s">
        <v>19</v>
      </c>
      <c r="F97" s="201" t="s">
        <v>871</v>
      </c>
      <c r="G97" s="199"/>
      <c r="H97" s="202">
        <v>46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155</v>
      </c>
      <c r="AU97" s="208" t="s">
        <v>82</v>
      </c>
      <c r="AV97" s="13" t="s">
        <v>82</v>
      </c>
      <c r="AW97" s="13" t="s">
        <v>33</v>
      </c>
      <c r="AX97" s="13" t="s">
        <v>71</v>
      </c>
      <c r="AY97" s="208" t="s">
        <v>142</v>
      </c>
    </row>
    <row r="98" spans="1:65" s="2" customFormat="1" ht="16.5" customHeight="1">
      <c r="A98" s="34"/>
      <c r="B98" s="35"/>
      <c r="C98" s="178" t="s">
        <v>82</v>
      </c>
      <c r="D98" s="178" t="s">
        <v>144</v>
      </c>
      <c r="E98" s="179" t="s">
        <v>166</v>
      </c>
      <c r="F98" s="180" t="s">
        <v>167</v>
      </c>
      <c r="G98" s="181" t="s">
        <v>160</v>
      </c>
      <c r="H98" s="182">
        <v>12.1</v>
      </c>
      <c r="I98" s="183"/>
      <c r="J98" s="184">
        <f>ROUND(I98*H98,2)</f>
        <v>0</v>
      </c>
      <c r="K98" s="180" t="s">
        <v>148</v>
      </c>
      <c r="L98" s="39"/>
      <c r="M98" s="185" t="s">
        <v>19</v>
      </c>
      <c r="N98" s="186" t="s">
        <v>42</v>
      </c>
      <c r="O98" s="64"/>
      <c r="P98" s="187">
        <f>O98*H98</f>
        <v>0</v>
      </c>
      <c r="Q98" s="187">
        <v>3.6900000000000002E-2</v>
      </c>
      <c r="R98" s="187">
        <f>Q98*H98</f>
        <v>0.44649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149</v>
      </c>
      <c r="AT98" s="189" t="s">
        <v>144</v>
      </c>
      <c r="AU98" s="189" t="s">
        <v>82</v>
      </c>
      <c r="AY98" s="17" t="s">
        <v>142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149</v>
      </c>
      <c r="BM98" s="189" t="s">
        <v>872</v>
      </c>
    </row>
    <row r="99" spans="1:65" s="2" customFormat="1" ht="29.25">
      <c r="A99" s="34"/>
      <c r="B99" s="35"/>
      <c r="C99" s="36"/>
      <c r="D99" s="191" t="s">
        <v>151</v>
      </c>
      <c r="E99" s="36"/>
      <c r="F99" s="192" t="s">
        <v>169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151</v>
      </c>
      <c r="AU99" s="17" t="s">
        <v>82</v>
      </c>
    </row>
    <row r="100" spans="1:65" s="2" customFormat="1" ht="11.25">
      <c r="A100" s="34"/>
      <c r="B100" s="35"/>
      <c r="C100" s="36"/>
      <c r="D100" s="196" t="s">
        <v>153</v>
      </c>
      <c r="E100" s="36"/>
      <c r="F100" s="197" t="s">
        <v>170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153</v>
      </c>
      <c r="AU100" s="17" t="s">
        <v>82</v>
      </c>
    </row>
    <row r="101" spans="1:65" s="13" customFormat="1" ht="11.25">
      <c r="B101" s="198"/>
      <c r="C101" s="199"/>
      <c r="D101" s="191" t="s">
        <v>155</v>
      </c>
      <c r="E101" s="200" t="s">
        <v>19</v>
      </c>
      <c r="F101" s="201" t="s">
        <v>873</v>
      </c>
      <c r="G101" s="199"/>
      <c r="H101" s="202">
        <v>8.1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155</v>
      </c>
      <c r="AU101" s="208" t="s">
        <v>82</v>
      </c>
      <c r="AV101" s="13" t="s">
        <v>82</v>
      </c>
      <c r="AW101" s="13" t="s">
        <v>33</v>
      </c>
      <c r="AX101" s="13" t="s">
        <v>71</v>
      </c>
      <c r="AY101" s="208" t="s">
        <v>142</v>
      </c>
    </row>
    <row r="102" spans="1:65" s="13" customFormat="1" ht="11.25">
      <c r="B102" s="198"/>
      <c r="C102" s="199"/>
      <c r="D102" s="191" t="s">
        <v>155</v>
      </c>
      <c r="E102" s="200" t="s">
        <v>19</v>
      </c>
      <c r="F102" s="201" t="s">
        <v>874</v>
      </c>
      <c r="G102" s="199"/>
      <c r="H102" s="202">
        <v>1.5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155</v>
      </c>
      <c r="AU102" s="208" t="s">
        <v>82</v>
      </c>
      <c r="AV102" s="13" t="s">
        <v>82</v>
      </c>
      <c r="AW102" s="13" t="s">
        <v>33</v>
      </c>
      <c r="AX102" s="13" t="s">
        <v>71</v>
      </c>
      <c r="AY102" s="208" t="s">
        <v>142</v>
      </c>
    </row>
    <row r="103" spans="1:65" s="13" customFormat="1" ht="11.25">
      <c r="B103" s="198"/>
      <c r="C103" s="199"/>
      <c r="D103" s="191" t="s">
        <v>155</v>
      </c>
      <c r="E103" s="200" t="s">
        <v>19</v>
      </c>
      <c r="F103" s="201" t="s">
        <v>875</v>
      </c>
      <c r="G103" s="199"/>
      <c r="H103" s="202">
        <v>1.5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155</v>
      </c>
      <c r="AU103" s="208" t="s">
        <v>82</v>
      </c>
      <c r="AV103" s="13" t="s">
        <v>82</v>
      </c>
      <c r="AW103" s="13" t="s">
        <v>33</v>
      </c>
      <c r="AX103" s="13" t="s">
        <v>71</v>
      </c>
      <c r="AY103" s="208" t="s">
        <v>142</v>
      </c>
    </row>
    <row r="104" spans="1:65" s="13" customFormat="1" ht="11.25">
      <c r="B104" s="198"/>
      <c r="C104" s="199"/>
      <c r="D104" s="191" t="s">
        <v>155</v>
      </c>
      <c r="E104" s="200" t="s">
        <v>19</v>
      </c>
      <c r="F104" s="201" t="s">
        <v>876</v>
      </c>
      <c r="G104" s="199"/>
      <c r="H104" s="202">
        <v>1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155</v>
      </c>
      <c r="AU104" s="208" t="s">
        <v>82</v>
      </c>
      <c r="AV104" s="13" t="s">
        <v>82</v>
      </c>
      <c r="AW104" s="13" t="s">
        <v>33</v>
      </c>
      <c r="AX104" s="13" t="s">
        <v>71</v>
      </c>
      <c r="AY104" s="208" t="s">
        <v>142</v>
      </c>
    </row>
    <row r="105" spans="1:65" s="2" customFormat="1" ht="16.5" customHeight="1">
      <c r="A105" s="34"/>
      <c r="B105" s="35"/>
      <c r="C105" s="178" t="s">
        <v>165</v>
      </c>
      <c r="D105" s="178" t="s">
        <v>144</v>
      </c>
      <c r="E105" s="179" t="s">
        <v>877</v>
      </c>
      <c r="F105" s="180" t="s">
        <v>878</v>
      </c>
      <c r="G105" s="181" t="s">
        <v>147</v>
      </c>
      <c r="H105" s="182">
        <v>23.323</v>
      </c>
      <c r="I105" s="183"/>
      <c r="J105" s="184">
        <f>ROUND(I105*H105,2)</f>
        <v>0</v>
      </c>
      <c r="K105" s="180" t="s">
        <v>148</v>
      </c>
      <c r="L105" s="39"/>
      <c r="M105" s="185" t="s">
        <v>19</v>
      </c>
      <c r="N105" s="186" t="s">
        <v>42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149</v>
      </c>
      <c r="AT105" s="189" t="s">
        <v>144</v>
      </c>
      <c r="AU105" s="189" t="s">
        <v>82</v>
      </c>
      <c r="AY105" s="17" t="s">
        <v>142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149</v>
      </c>
      <c r="BM105" s="189" t="s">
        <v>879</v>
      </c>
    </row>
    <row r="106" spans="1:65" s="2" customFormat="1" ht="11.25">
      <c r="A106" s="34"/>
      <c r="B106" s="35"/>
      <c r="C106" s="36"/>
      <c r="D106" s="191" t="s">
        <v>151</v>
      </c>
      <c r="E106" s="36"/>
      <c r="F106" s="192" t="s">
        <v>880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151</v>
      </c>
      <c r="AU106" s="17" t="s">
        <v>82</v>
      </c>
    </row>
    <row r="107" spans="1:65" s="2" customFormat="1" ht="11.25">
      <c r="A107" s="34"/>
      <c r="B107" s="35"/>
      <c r="C107" s="36"/>
      <c r="D107" s="196" t="s">
        <v>153</v>
      </c>
      <c r="E107" s="36"/>
      <c r="F107" s="197" t="s">
        <v>881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153</v>
      </c>
      <c r="AU107" s="17" t="s">
        <v>82</v>
      </c>
    </row>
    <row r="108" spans="1:65" s="13" customFormat="1" ht="11.25">
      <c r="B108" s="198"/>
      <c r="C108" s="199"/>
      <c r="D108" s="191" t="s">
        <v>155</v>
      </c>
      <c r="E108" s="200" t="s">
        <v>19</v>
      </c>
      <c r="F108" s="201" t="s">
        <v>882</v>
      </c>
      <c r="G108" s="199"/>
      <c r="H108" s="202">
        <v>22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155</v>
      </c>
      <c r="AU108" s="208" t="s">
        <v>82</v>
      </c>
      <c r="AV108" s="13" t="s">
        <v>82</v>
      </c>
      <c r="AW108" s="13" t="s">
        <v>33</v>
      </c>
      <c r="AX108" s="13" t="s">
        <v>71</v>
      </c>
      <c r="AY108" s="208" t="s">
        <v>142</v>
      </c>
    </row>
    <row r="109" spans="1:65" s="13" customFormat="1" ht="11.25">
      <c r="B109" s="198"/>
      <c r="C109" s="199"/>
      <c r="D109" s="191" t="s">
        <v>155</v>
      </c>
      <c r="E109" s="200" t="s">
        <v>19</v>
      </c>
      <c r="F109" s="201" t="s">
        <v>883</v>
      </c>
      <c r="G109" s="199"/>
      <c r="H109" s="202">
        <v>1.323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155</v>
      </c>
      <c r="AU109" s="208" t="s">
        <v>82</v>
      </c>
      <c r="AV109" s="13" t="s">
        <v>82</v>
      </c>
      <c r="AW109" s="13" t="s">
        <v>33</v>
      </c>
      <c r="AX109" s="13" t="s">
        <v>71</v>
      </c>
      <c r="AY109" s="208" t="s">
        <v>142</v>
      </c>
    </row>
    <row r="110" spans="1:65" s="2" customFormat="1" ht="16.5" customHeight="1">
      <c r="A110" s="34"/>
      <c r="B110" s="35"/>
      <c r="C110" s="178" t="s">
        <v>149</v>
      </c>
      <c r="D110" s="178" t="s">
        <v>144</v>
      </c>
      <c r="E110" s="179" t="s">
        <v>187</v>
      </c>
      <c r="F110" s="180" t="s">
        <v>188</v>
      </c>
      <c r="G110" s="181" t="s">
        <v>181</v>
      </c>
      <c r="H110" s="182">
        <v>25.058</v>
      </c>
      <c r="I110" s="183"/>
      <c r="J110" s="184">
        <f>ROUND(I110*H110,2)</f>
        <v>0</v>
      </c>
      <c r="K110" s="180" t="s">
        <v>148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149</v>
      </c>
      <c r="AT110" s="189" t="s">
        <v>144</v>
      </c>
      <c r="AU110" s="189" t="s">
        <v>82</v>
      </c>
      <c r="AY110" s="17" t="s">
        <v>142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149</v>
      </c>
      <c r="BM110" s="189" t="s">
        <v>884</v>
      </c>
    </row>
    <row r="111" spans="1:65" s="2" customFormat="1" ht="19.5">
      <c r="A111" s="34"/>
      <c r="B111" s="35"/>
      <c r="C111" s="36"/>
      <c r="D111" s="191" t="s">
        <v>151</v>
      </c>
      <c r="E111" s="36"/>
      <c r="F111" s="192" t="s">
        <v>190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151</v>
      </c>
      <c r="AU111" s="17" t="s">
        <v>82</v>
      </c>
    </row>
    <row r="112" spans="1:65" s="2" customFormat="1" ht="11.25">
      <c r="A112" s="34"/>
      <c r="B112" s="35"/>
      <c r="C112" s="36"/>
      <c r="D112" s="196" t="s">
        <v>153</v>
      </c>
      <c r="E112" s="36"/>
      <c r="F112" s="197" t="s">
        <v>191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153</v>
      </c>
      <c r="AU112" s="17" t="s">
        <v>82</v>
      </c>
    </row>
    <row r="113" spans="1:65" s="13" customFormat="1" ht="11.25">
      <c r="B113" s="198"/>
      <c r="C113" s="199"/>
      <c r="D113" s="191" t="s">
        <v>155</v>
      </c>
      <c r="E113" s="200" t="s">
        <v>19</v>
      </c>
      <c r="F113" s="201" t="s">
        <v>885</v>
      </c>
      <c r="G113" s="199"/>
      <c r="H113" s="202">
        <v>21.95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155</v>
      </c>
      <c r="AU113" s="208" t="s">
        <v>82</v>
      </c>
      <c r="AV113" s="13" t="s">
        <v>82</v>
      </c>
      <c r="AW113" s="13" t="s">
        <v>33</v>
      </c>
      <c r="AX113" s="13" t="s">
        <v>71</v>
      </c>
      <c r="AY113" s="208" t="s">
        <v>142</v>
      </c>
    </row>
    <row r="114" spans="1:65" s="13" customFormat="1" ht="11.25">
      <c r="B114" s="198"/>
      <c r="C114" s="199"/>
      <c r="D114" s="191" t="s">
        <v>155</v>
      </c>
      <c r="E114" s="200" t="s">
        <v>19</v>
      </c>
      <c r="F114" s="201" t="s">
        <v>886</v>
      </c>
      <c r="G114" s="199"/>
      <c r="H114" s="202">
        <v>3.1080000000000001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155</v>
      </c>
      <c r="AU114" s="208" t="s">
        <v>82</v>
      </c>
      <c r="AV114" s="13" t="s">
        <v>82</v>
      </c>
      <c r="AW114" s="13" t="s">
        <v>33</v>
      </c>
      <c r="AX114" s="13" t="s">
        <v>71</v>
      </c>
      <c r="AY114" s="208" t="s">
        <v>142</v>
      </c>
    </row>
    <row r="115" spans="1:65" s="2" customFormat="1" ht="21.75" customHeight="1">
      <c r="A115" s="34"/>
      <c r="B115" s="35"/>
      <c r="C115" s="178" t="s">
        <v>178</v>
      </c>
      <c r="D115" s="178" t="s">
        <v>144</v>
      </c>
      <c r="E115" s="179" t="s">
        <v>198</v>
      </c>
      <c r="F115" s="180" t="s">
        <v>199</v>
      </c>
      <c r="G115" s="181" t="s">
        <v>181</v>
      </c>
      <c r="H115" s="182">
        <v>14.85</v>
      </c>
      <c r="I115" s="183"/>
      <c r="J115" s="184">
        <f>ROUND(I115*H115,2)</f>
        <v>0</v>
      </c>
      <c r="K115" s="180" t="s">
        <v>148</v>
      </c>
      <c r="L115" s="39"/>
      <c r="M115" s="185" t="s">
        <v>19</v>
      </c>
      <c r="N115" s="186" t="s">
        <v>42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149</v>
      </c>
      <c r="AT115" s="189" t="s">
        <v>144</v>
      </c>
      <c r="AU115" s="189" t="s">
        <v>82</v>
      </c>
      <c r="AY115" s="17" t="s">
        <v>142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149</v>
      </c>
      <c r="BM115" s="189" t="s">
        <v>887</v>
      </c>
    </row>
    <row r="116" spans="1:65" s="2" customFormat="1" ht="19.5">
      <c r="A116" s="34"/>
      <c r="B116" s="35"/>
      <c r="C116" s="36"/>
      <c r="D116" s="191" t="s">
        <v>151</v>
      </c>
      <c r="E116" s="36"/>
      <c r="F116" s="192" t="s">
        <v>201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151</v>
      </c>
      <c r="AU116" s="17" t="s">
        <v>82</v>
      </c>
    </row>
    <row r="117" spans="1:65" s="2" customFormat="1" ht="11.25">
      <c r="A117" s="34"/>
      <c r="B117" s="35"/>
      <c r="C117" s="36"/>
      <c r="D117" s="196" t="s">
        <v>153</v>
      </c>
      <c r="E117" s="36"/>
      <c r="F117" s="197" t="s">
        <v>202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153</v>
      </c>
      <c r="AU117" s="17" t="s">
        <v>82</v>
      </c>
    </row>
    <row r="118" spans="1:65" s="13" customFormat="1" ht="11.25">
      <c r="B118" s="198"/>
      <c r="C118" s="199"/>
      <c r="D118" s="191" t="s">
        <v>155</v>
      </c>
      <c r="E118" s="200" t="s">
        <v>19</v>
      </c>
      <c r="F118" s="201" t="s">
        <v>888</v>
      </c>
      <c r="G118" s="199"/>
      <c r="H118" s="202">
        <v>14.85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155</v>
      </c>
      <c r="AU118" s="208" t="s">
        <v>82</v>
      </c>
      <c r="AV118" s="13" t="s">
        <v>82</v>
      </c>
      <c r="AW118" s="13" t="s">
        <v>33</v>
      </c>
      <c r="AX118" s="13" t="s">
        <v>79</v>
      </c>
      <c r="AY118" s="208" t="s">
        <v>142</v>
      </c>
    </row>
    <row r="119" spans="1:65" s="2" customFormat="1" ht="21.75" customHeight="1">
      <c r="A119" s="34"/>
      <c r="B119" s="35"/>
      <c r="C119" s="178" t="s">
        <v>186</v>
      </c>
      <c r="D119" s="178" t="s">
        <v>144</v>
      </c>
      <c r="E119" s="179" t="s">
        <v>889</v>
      </c>
      <c r="F119" s="180" t="s">
        <v>890</v>
      </c>
      <c r="G119" s="181" t="s">
        <v>181</v>
      </c>
      <c r="H119" s="182">
        <v>55.265000000000001</v>
      </c>
      <c r="I119" s="183"/>
      <c r="J119" s="184">
        <f>ROUND(I119*H119,2)</f>
        <v>0</v>
      </c>
      <c r="K119" s="180" t="s">
        <v>148</v>
      </c>
      <c r="L119" s="39"/>
      <c r="M119" s="185" t="s">
        <v>19</v>
      </c>
      <c r="N119" s="186" t="s">
        <v>42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149</v>
      </c>
      <c r="AT119" s="189" t="s">
        <v>144</v>
      </c>
      <c r="AU119" s="189" t="s">
        <v>82</v>
      </c>
      <c r="AY119" s="17" t="s">
        <v>142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79</v>
      </c>
      <c r="BK119" s="190">
        <f>ROUND(I119*H119,2)</f>
        <v>0</v>
      </c>
      <c r="BL119" s="17" t="s">
        <v>149</v>
      </c>
      <c r="BM119" s="189" t="s">
        <v>891</v>
      </c>
    </row>
    <row r="120" spans="1:65" s="2" customFormat="1" ht="19.5">
      <c r="A120" s="34"/>
      <c r="B120" s="35"/>
      <c r="C120" s="36"/>
      <c r="D120" s="191" t="s">
        <v>151</v>
      </c>
      <c r="E120" s="36"/>
      <c r="F120" s="192" t="s">
        <v>892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151</v>
      </c>
      <c r="AU120" s="17" t="s">
        <v>82</v>
      </c>
    </row>
    <row r="121" spans="1:65" s="2" customFormat="1" ht="11.25">
      <c r="A121" s="34"/>
      <c r="B121" s="35"/>
      <c r="C121" s="36"/>
      <c r="D121" s="196" t="s">
        <v>153</v>
      </c>
      <c r="E121" s="36"/>
      <c r="F121" s="197" t="s">
        <v>893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153</v>
      </c>
      <c r="AU121" s="17" t="s">
        <v>82</v>
      </c>
    </row>
    <row r="122" spans="1:65" s="13" customFormat="1" ht="11.25">
      <c r="B122" s="198"/>
      <c r="C122" s="199"/>
      <c r="D122" s="191" t="s">
        <v>155</v>
      </c>
      <c r="E122" s="200" t="s">
        <v>19</v>
      </c>
      <c r="F122" s="201" t="s">
        <v>894</v>
      </c>
      <c r="G122" s="199"/>
      <c r="H122" s="202">
        <v>50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155</v>
      </c>
      <c r="AU122" s="208" t="s">
        <v>82</v>
      </c>
      <c r="AV122" s="13" t="s">
        <v>82</v>
      </c>
      <c r="AW122" s="13" t="s">
        <v>33</v>
      </c>
      <c r="AX122" s="13" t="s">
        <v>71</v>
      </c>
      <c r="AY122" s="208" t="s">
        <v>142</v>
      </c>
    </row>
    <row r="123" spans="1:65" s="13" customFormat="1" ht="11.25">
      <c r="B123" s="198"/>
      <c r="C123" s="199"/>
      <c r="D123" s="191" t="s">
        <v>155</v>
      </c>
      <c r="E123" s="200" t="s">
        <v>19</v>
      </c>
      <c r="F123" s="201" t="s">
        <v>895</v>
      </c>
      <c r="G123" s="199"/>
      <c r="H123" s="202">
        <v>3.105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155</v>
      </c>
      <c r="AU123" s="208" t="s">
        <v>82</v>
      </c>
      <c r="AV123" s="13" t="s">
        <v>82</v>
      </c>
      <c r="AW123" s="13" t="s">
        <v>33</v>
      </c>
      <c r="AX123" s="13" t="s">
        <v>71</v>
      </c>
      <c r="AY123" s="208" t="s">
        <v>142</v>
      </c>
    </row>
    <row r="124" spans="1:65" s="13" customFormat="1" ht="11.25">
      <c r="B124" s="198"/>
      <c r="C124" s="199"/>
      <c r="D124" s="191" t="s">
        <v>155</v>
      </c>
      <c r="E124" s="200" t="s">
        <v>19</v>
      </c>
      <c r="F124" s="201" t="s">
        <v>896</v>
      </c>
      <c r="G124" s="199"/>
      <c r="H124" s="202">
        <v>2.16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155</v>
      </c>
      <c r="AU124" s="208" t="s">
        <v>82</v>
      </c>
      <c r="AV124" s="13" t="s">
        <v>82</v>
      </c>
      <c r="AW124" s="13" t="s">
        <v>33</v>
      </c>
      <c r="AX124" s="13" t="s">
        <v>71</v>
      </c>
      <c r="AY124" s="208" t="s">
        <v>142</v>
      </c>
    </row>
    <row r="125" spans="1:65" s="2" customFormat="1" ht="16.5" customHeight="1">
      <c r="A125" s="34"/>
      <c r="B125" s="35"/>
      <c r="C125" s="178" t="s">
        <v>197</v>
      </c>
      <c r="D125" s="178" t="s">
        <v>144</v>
      </c>
      <c r="E125" s="179" t="s">
        <v>205</v>
      </c>
      <c r="F125" s="180" t="s">
        <v>206</v>
      </c>
      <c r="G125" s="181" t="s">
        <v>181</v>
      </c>
      <c r="H125" s="182">
        <v>1.375</v>
      </c>
      <c r="I125" s="183"/>
      <c r="J125" s="184">
        <f>ROUND(I125*H125,2)</f>
        <v>0</v>
      </c>
      <c r="K125" s="180" t="s">
        <v>148</v>
      </c>
      <c r="L125" s="39"/>
      <c r="M125" s="185" t="s">
        <v>19</v>
      </c>
      <c r="N125" s="186" t="s">
        <v>42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149</v>
      </c>
      <c r="AT125" s="189" t="s">
        <v>144</v>
      </c>
      <c r="AU125" s="189" t="s">
        <v>82</v>
      </c>
      <c r="AY125" s="17" t="s">
        <v>142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149</v>
      </c>
      <c r="BM125" s="189" t="s">
        <v>897</v>
      </c>
    </row>
    <row r="126" spans="1:65" s="2" customFormat="1" ht="19.5">
      <c r="A126" s="34"/>
      <c r="B126" s="35"/>
      <c r="C126" s="36"/>
      <c r="D126" s="191" t="s">
        <v>151</v>
      </c>
      <c r="E126" s="36"/>
      <c r="F126" s="192" t="s">
        <v>208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151</v>
      </c>
      <c r="AU126" s="17" t="s">
        <v>82</v>
      </c>
    </row>
    <row r="127" spans="1:65" s="2" customFormat="1" ht="11.25">
      <c r="A127" s="34"/>
      <c r="B127" s="35"/>
      <c r="C127" s="36"/>
      <c r="D127" s="196" t="s">
        <v>153</v>
      </c>
      <c r="E127" s="36"/>
      <c r="F127" s="197" t="s">
        <v>209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153</v>
      </c>
      <c r="AU127" s="17" t="s">
        <v>82</v>
      </c>
    </row>
    <row r="128" spans="1:65" s="13" customFormat="1" ht="11.25">
      <c r="B128" s="198"/>
      <c r="C128" s="199"/>
      <c r="D128" s="191" t="s">
        <v>155</v>
      </c>
      <c r="E128" s="200" t="s">
        <v>19</v>
      </c>
      <c r="F128" s="201" t="s">
        <v>898</v>
      </c>
      <c r="G128" s="199"/>
      <c r="H128" s="202">
        <v>0.82499999999999996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155</v>
      </c>
      <c r="AU128" s="208" t="s">
        <v>82</v>
      </c>
      <c r="AV128" s="13" t="s">
        <v>82</v>
      </c>
      <c r="AW128" s="13" t="s">
        <v>33</v>
      </c>
      <c r="AX128" s="13" t="s">
        <v>71</v>
      </c>
      <c r="AY128" s="208" t="s">
        <v>142</v>
      </c>
    </row>
    <row r="129" spans="1:65" s="13" customFormat="1" ht="11.25">
      <c r="B129" s="198"/>
      <c r="C129" s="199"/>
      <c r="D129" s="191" t="s">
        <v>155</v>
      </c>
      <c r="E129" s="200" t="s">
        <v>19</v>
      </c>
      <c r="F129" s="201" t="s">
        <v>899</v>
      </c>
      <c r="G129" s="199"/>
      <c r="H129" s="202">
        <v>0.55000000000000004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155</v>
      </c>
      <c r="AU129" s="208" t="s">
        <v>82</v>
      </c>
      <c r="AV129" s="13" t="s">
        <v>82</v>
      </c>
      <c r="AW129" s="13" t="s">
        <v>33</v>
      </c>
      <c r="AX129" s="13" t="s">
        <v>71</v>
      </c>
      <c r="AY129" s="208" t="s">
        <v>142</v>
      </c>
    </row>
    <row r="130" spans="1:65" s="2" customFormat="1" ht="21.75" customHeight="1">
      <c r="A130" s="34"/>
      <c r="B130" s="35"/>
      <c r="C130" s="178" t="s">
        <v>204</v>
      </c>
      <c r="D130" s="178" t="s">
        <v>144</v>
      </c>
      <c r="E130" s="179" t="s">
        <v>215</v>
      </c>
      <c r="F130" s="180" t="s">
        <v>216</v>
      </c>
      <c r="G130" s="181" t="s">
        <v>181</v>
      </c>
      <c r="H130" s="182">
        <v>46.6</v>
      </c>
      <c r="I130" s="183"/>
      <c r="J130" s="184">
        <f>ROUND(I130*H130,2)</f>
        <v>0</v>
      </c>
      <c r="K130" s="180" t="s">
        <v>148</v>
      </c>
      <c r="L130" s="39"/>
      <c r="M130" s="185" t="s">
        <v>19</v>
      </c>
      <c r="N130" s="186" t="s">
        <v>42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149</v>
      </c>
      <c r="AT130" s="189" t="s">
        <v>144</v>
      </c>
      <c r="AU130" s="189" t="s">
        <v>82</v>
      </c>
      <c r="AY130" s="17" t="s">
        <v>142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79</v>
      </c>
      <c r="BK130" s="190">
        <f>ROUND(I130*H130,2)</f>
        <v>0</v>
      </c>
      <c r="BL130" s="17" t="s">
        <v>149</v>
      </c>
      <c r="BM130" s="189" t="s">
        <v>900</v>
      </c>
    </row>
    <row r="131" spans="1:65" s="2" customFormat="1" ht="19.5">
      <c r="A131" s="34"/>
      <c r="B131" s="35"/>
      <c r="C131" s="36"/>
      <c r="D131" s="191" t="s">
        <v>151</v>
      </c>
      <c r="E131" s="36"/>
      <c r="F131" s="192" t="s">
        <v>218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151</v>
      </c>
      <c r="AU131" s="17" t="s">
        <v>82</v>
      </c>
    </row>
    <row r="132" spans="1:65" s="2" customFormat="1" ht="11.25">
      <c r="A132" s="34"/>
      <c r="B132" s="35"/>
      <c r="C132" s="36"/>
      <c r="D132" s="196" t="s">
        <v>153</v>
      </c>
      <c r="E132" s="36"/>
      <c r="F132" s="197" t="s">
        <v>219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153</v>
      </c>
      <c r="AU132" s="17" t="s">
        <v>82</v>
      </c>
    </row>
    <row r="133" spans="1:65" s="13" customFormat="1" ht="11.25">
      <c r="B133" s="198"/>
      <c r="C133" s="199"/>
      <c r="D133" s="191" t="s">
        <v>155</v>
      </c>
      <c r="E133" s="200" t="s">
        <v>19</v>
      </c>
      <c r="F133" s="201" t="s">
        <v>901</v>
      </c>
      <c r="G133" s="199"/>
      <c r="H133" s="202">
        <v>46.6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155</v>
      </c>
      <c r="AU133" s="208" t="s">
        <v>82</v>
      </c>
      <c r="AV133" s="13" t="s">
        <v>82</v>
      </c>
      <c r="AW133" s="13" t="s">
        <v>33</v>
      </c>
      <c r="AX133" s="13" t="s">
        <v>79</v>
      </c>
      <c r="AY133" s="208" t="s">
        <v>142</v>
      </c>
    </row>
    <row r="134" spans="1:65" s="2" customFormat="1" ht="24.2" customHeight="1">
      <c r="A134" s="34"/>
      <c r="B134" s="35"/>
      <c r="C134" s="178" t="s">
        <v>214</v>
      </c>
      <c r="D134" s="178" t="s">
        <v>144</v>
      </c>
      <c r="E134" s="179" t="s">
        <v>222</v>
      </c>
      <c r="F134" s="180" t="s">
        <v>223</v>
      </c>
      <c r="G134" s="181" t="s">
        <v>181</v>
      </c>
      <c r="H134" s="182">
        <v>466</v>
      </c>
      <c r="I134" s="183"/>
      <c r="J134" s="184">
        <f>ROUND(I134*H134,2)</f>
        <v>0</v>
      </c>
      <c r="K134" s="180" t="s">
        <v>148</v>
      </c>
      <c r="L134" s="39"/>
      <c r="M134" s="185" t="s">
        <v>19</v>
      </c>
      <c r="N134" s="186" t="s">
        <v>42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149</v>
      </c>
      <c r="AT134" s="189" t="s">
        <v>144</v>
      </c>
      <c r="AU134" s="189" t="s">
        <v>82</v>
      </c>
      <c r="AY134" s="17" t="s">
        <v>142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79</v>
      </c>
      <c r="BK134" s="190">
        <f>ROUND(I134*H134,2)</f>
        <v>0</v>
      </c>
      <c r="BL134" s="17" t="s">
        <v>149</v>
      </c>
      <c r="BM134" s="189" t="s">
        <v>902</v>
      </c>
    </row>
    <row r="135" spans="1:65" s="2" customFormat="1" ht="19.5">
      <c r="A135" s="34"/>
      <c r="B135" s="35"/>
      <c r="C135" s="36"/>
      <c r="D135" s="191" t="s">
        <v>151</v>
      </c>
      <c r="E135" s="36"/>
      <c r="F135" s="192" t="s">
        <v>225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151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153</v>
      </c>
      <c r="E136" s="36"/>
      <c r="F136" s="197" t="s">
        <v>226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153</v>
      </c>
      <c r="AU136" s="17" t="s">
        <v>82</v>
      </c>
    </row>
    <row r="137" spans="1:65" s="13" customFormat="1" ht="11.25">
      <c r="B137" s="198"/>
      <c r="C137" s="199"/>
      <c r="D137" s="191" t="s">
        <v>155</v>
      </c>
      <c r="E137" s="200" t="s">
        <v>19</v>
      </c>
      <c r="F137" s="201" t="s">
        <v>903</v>
      </c>
      <c r="G137" s="199"/>
      <c r="H137" s="202">
        <v>466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155</v>
      </c>
      <c r="AU137" s="208" t="s">
        <v>82</v>
      </c>
      <c r="AV137" s="13" t="s">
        <v>82</v>
      </c>
      <c r="AW137" s="13" t="s">
        <v>33</v>
      </c>
      <c r="AX137" s="13" t="s">
        <v>79</v>
      </c>
      <c r="AY137" s="208" t="s">
        <v>142</v>
      </c>
    </row>
    <row r="138" spans="1:65" s="2" customFormat="1" ht="16.5" customHeight="1">
      <c r="A138" s="34"/>
      <c r="B138" s="35"/>
      <c r="C138" s="178" t="s">
        <v>221</v>
      </c>
      <c r="D138" s="178" t="s">
        <v>144</v>
      </c>
      <c r="E138" s="179" t="s">
        <v>229</v>
      </c>
      <c r="F138" s="180" t="s">
        <v>230</v>
      </c>
      <c r="G138" s="181" t="s">
        <v>181</v>
      </c>
      <c r="H138" s="182">
        <v>46.6</v>
      </c>
      <c r="I138" s="183"/>
      <c r="J138" s="184">
        <f>ROUND(I138*H138,2)</f>
        <v>0</v>
      </c>
      <c r="K138" s="180" t="s">
        <v>148</v>
      </c>
      <c r="L138" s="39"/>
      <c r="M138" s="185" t="s">
        <v>19</v>
      </c>
      <c r="N138" s="186" t="s">
        <v>42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149</v>
      </c>
      <c r="AT138" s="189" t="s">
        <v>144</v>
      </c>
      <c r="AU138" s="189" t="s">
        <v>82</v>
      </c>
      <c r="AY138" s="17" t="s">
        <v>142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79</v>
      </c>
      <c r="BK138" s="190">
        <f>ROUND(I138*H138,2)</f>
        <v>0</v>
      </c>
      <c r="BL138" s="17" t="s">
        <v>149</v>
      </c>
      <c r="BM138" s="189" t="s">
        <v>904</v>
      </c>
    </row>
    <row r="139" spans="1:65" s="2" customFormat="1" ht="19.5">
      <c r="A139" s="34"/>
      <c r="B139" s="35"/>
      <c r="C139" s="36"/>
      <c r="D139" s="191" t="s">
        <v>151</v>
      </c>
      <c r="E139" s="36"/>
      <c r="F139" s="192" t="s">
        <v>232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151</v>
      </c>
      <c r="AU139" s="17" t="s">
        <v>82</v>
      </c>
    </row>
    <row r="140" spans="1:65" s="2" customFormat="1" ht="11.25">
      <c r="A140" s="34"/>
      <c r="B140" s="35"/>
      <c r="C140" s="36"/>
      <c r="D140" s="196" t="s">
        <v>153</v>
      </c>
      <c r="E140" s="36"/>
      <c r="F140" s="197" t="s">
        <v>233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153</v>
      </c>
      <c r="AU140" s="17" t="s">
        <v>82</v>
      </c>
    </row>
    <row r="141" spans="1:65" s="13" customFormat="1" ht="11.25">
      <c r="B141" s="198"/>
      <c r="C141" s="199"/>
      <c r="D141" s="191" t="s">
        <v>155</v>
      </c>
      <c r="E141" s="200" t="s">
        <v>19</v>
      </c>
      <c r="F141" s="201" t="s">
        <v>901</v>
      </c>
      <c r="G141" s="199"/>
      <c r="H141" s="202">
        <v>46.6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155</v>
      </c>
      <c r="AU141" s="208" t="s">
        <v>82</v>
      </c>
      <c r="AV141" s="13" t="s">
        <v>82</v>
      </c>
      <c r="AW141" s="13" t="s">
        <v>33</v>
      </c>
      <c r="AX141" s="13" t="s">
        <v>79</v>
      </c>
      <c r="AY141" s="208" t="s">
        <v>142</v>
      </c>
    </row>
    <row r="142" spans="1:65" s="2" customFormat="1" ht="16.5" customHeight="1">
      <c r="A142" s="34"/>
      <c r="B142" s="35"/>
      <c r="C142" s="178" t="s">
        <v>228</v>
      </c>
      <c r="D142" s="178" t="s">
        <v>144</v>
      </c>
      <c r="E142" s="179" t="s">
        <v>241</v>
      </c>
      <c r="F142" s="180" t="s">
        <v>242</v>
      </c>
      <c r="G142" s="181" t="s">
        <v>243</v>
      </c>
      <c r="H142" s="182">
        <v>83.88</v>
      </c>
      <c r="I142" s="183"/>
      <c r="J142" s="184">
        <f>ROUND(I142*H142,2)</f>
        <v>0</v>
      </c>
      <c r="K142" s="180" t="s">
        <v>148</v>
      </c>
      <c r="L142" s="39"/>
      <c r="M142" s="185" t="s">
        <v>19</v>
      </c>
      <c r="N142" s="186" t="s">
        <v>42</v>
      </c>
      <c r="O142" s="64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149</v>
      </c>
      <c r="AT142" s="189" t="s">
        <v>144</v>
      </c>
      <c r="AU142" s="189" t="s">
        <v>82</v>
      </c>
      <c r="AY142" s="17" t="s">
        <v>142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79</v>
      </c>
      <c r="BK142" s="190">
        <f>ROUND(I142*H142,2)</f>
        <v>0</v>
      </c>
      <c r="BL142" s="17" t="s">
        <v>149</v>
      </c>
      <c r="BM142" s="189" t="s">
        <v>905</v>
      </c>
    </row>
    <row r="143" spans="1:65" s="2" customFormat="1" ht="11.25">
      <c r="A143" s="34"/>
      <c r="B143" s="35"/>
      <c r="C143" s="36"/>
      <c r="D143" s="191" t="s">
        <v>151</v>
      </c>
      <c r="E143" s="36"/>
      <c r="F143" s="192" t="s">
        <v>245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151</v>
      </c>
      <c r="AU143" s="17" t="s">
        <v>82</v>
      </c>
    </row>
    <row r="144" spans="1:65" s="2" customFormat="1" ht="11.25">
      <c r="A144" s="34"/>
      <c r="B144" s="35"/>
      <c r="C144" s="36"/>
      <c r="D144" s="196" t="s">
        <v>153</v>
      </c>
      <c r="E144" s="36"/>
      <c r="F144" s="197" t="s">
        <v>246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153</v>
      </c>
      <c r="AU144" s="17" t="s">
        <v>82</v>
      </c>
    </row>
    <row r="145" spans="1:65" s="13" customFormat="1" ht="11.25">
      <c r="B145" s="198"/>
      <c r="C145" s="199"/>
      <c r="D145" s="191" t="s">
        <v>155</v>
      </c>
      <c r="E145" s="200" t="s">
        <v>19</v>
      </c>
      <c r="F145" s="201" t="s">
        <v>906</v>
      </c>
      <c r="G145" s="199"/>
      <c r="H145" s="202">
        <v>83.88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155</v>
      </c>
      <c r="AU145" s="208" t="s">
        <v>82</v>
      </c>
      <c r="AV145" s="13" t="s">
        <v>82</v>
      </c>
      <c r="AW145" s="13" t="s">
        <v>33</v>
      </c>
      <c r="AX145" s="13" t="s">
        <v>79</v>
      </c>
      <c r="AY145" s="208" t="s">
        <v>142</v>
      </c>
    </row>
    <row r="146" spans="1:65" s="2" customFormat="1" ht="16.5" customHeight="1">
      <c r="A146" s="34"/>
      <c r="B146" s="35"/>
      <c r="C146" s="178" t="s">
        <v>8</v>
      </c>
      <c r="D146" s="178" t="s">
        <v>144</v>
      </c>
      <c r="E146" s="179" t="s">
        <v>249</v>
      </c>
      <c r="F146" s="180" t="s">
        <v>250</v>
      </c>
      <c r="G146" s="181" t="s">
        <v>181</v>
      </c>
      <c r="H146" s="182">
        <v>46.6</v>
      </c>
      <c r="I146" s="183"/>
      <c r="J146" s="184">
        <f>ROUND(I146*H146,2)</f>
        <v>0</v>
      </c>
      <c r="K146" s="180" t="s">
        <v>148</v>
      </c>
      <c r="L146" s="39"/>
      <c r="M146" s="185" t="s">
        <v>19</v>
      </c>
      <c r="N146" s="186" t="s">
        <v>42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149</v>
      </c>
      <c r="AT146" s="189" t="s">
        <v>144</v>
      </c>
      <c r="AU146" s="189" t="s">
        <v>82</v>
      </c>
      <c r="AY146" s="17" t="s">
        <v>142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79</v>
      </c>
      <c r="BK146" s="190">
        <f>ROUND(I146*H146,2)</f>
        <v>0</v>
      </c>
      <c r="BL146" s="17" t="s">
        <v>149</v>
      </c>
      <c r="BM146" s="189" t="s">
        <v>907</v>
      </c>
    </row>
    <row r="147" spans="1:65" s="2" customFormat="1" ht="11.25">
      <c r="A147" s="34"/>
      <c r="B147" s="35"/>
      <c r="C147" s="36"/>
      <c r="D147" s="191" t="s">
        <v>151</v>
      </c>
      <c r="E147" s="36"/>
      <c r="F147" s="192" t="s">
        <v>252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151</v>
      </c>
      <c r="AU147" s="17" t="s">
        <v>82</v>
      </c>
    </row>
    <row r="148" spans="1:65" s="2" customFormat="1" ht="11.25">
      <c r="A148" s="34"/>
      <c r="B148" s="35"/>
      <c r="C148" s="36"/>
      <c r="D148" s="196" t="s">
        <v>153</v>
      </c>
      <c r="E148" s="36"/>
      <c r="F148" s="197" t="s">
        <v>253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153</v>
      </c>
      <c r="AU148" s="17" t="s">
        <v>82</v>
      </c>
    </row>
    <row r="149" spans="1:65" s="13" customFormat="1" ht="11.25">
      <c r="B149" s="198"/>
      <c r="C149" s="199"/>
      <c r="D149" s="191" t="s">
        <v>155</v>
      </c>
      <c r="E149" s="200" t="s">
        <v>19</v>
      </c>
      <c r="F149" s="201" t="s">
        <v>908</v>
      </c>
      <c r="G149" s="199"/>
      <c r="H149" s="202">
        <v>46.6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155</v>
      </c>
      <c r="AU149" s="208" t="s">
        <v>82</v>
      </c>
      <c r="AV149" s="13" t="s">
        <v>82</v>
      </c>
      <c r="AW149" s="13" t="s">
        <v>33</v>
      </c>
      <c r="AX149" s="13" t="s">
        <v>79</v>
      </c>
      <c r="AY149" s="208" t="s">
        <v>142</v>
      </c>
    </row>
    <row r="150" spans="1:65" s="2" customFormat="1" ht="16.5" customHeight="1">
      <c r="A150" s="34"/>
      <c r="B150" s="35"/>
      <c r="C150" s="178" t="s">
        <v>240</v>
      </c>
      <c r="D150" s="178" t="s">
        <v>144</v>
      </c>
      <c r="E150" s="179" t="s">
        <v>256</v>
      </c>
      <c r="F150" s="180" t="s">
        <v>257</v>
      </c>
      <c r="G150" s="181" t="s">
        <v>181</v>
      </c>
      <c r="H150" s="182">
        <v>50.637999999999998</v>
      </c>
      <c r="I150" s="183"/>
      <c r="J150" s="184">
        <f>ROUND(I150*H150,2)</f>
        <v>0</v>
      </c>
      <c r="K150" s="180" t="s">
        <v>148</v>
      </c>
      <c r="L150" s="39"/>
      <c r="M150" s="185" t="s">
        <v>19</v>
      </c>
      <c r="N150" s="186" t="s">
        <v>42</v>
      </c>
      <c r="O150" s="64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149</v>
      </c>
      <c r="AT150" s="189" t="s">
        <v>144</v>
      </c>
      <c r="AU150" s="189" t="s">
        <v>82</v>
      </c>
      <c r="AY150" s="17" t="s">
        <v>142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79</v>
      </c>
      <c r="BK150" s="190">
        <f>ROUND(I150*H150,2)</f>
        <v>0</v>
      </c>
      <c r="BL150" s="17" t="s">
        <v>149</v>
      </c>
      <c r="BM150" s="189" t="s">
        <v>909</v>
      </c>
    </row>
    <row r="151" spans="1:65" s="2" customFormat="1" ht="19.5">
      <c r="A151" s="34"/>
      <c r="B151" s="35"/>
      <c r="C151" s="36"/>
      <c r="D151" s="191" t="s">
        <v>151</v>
      </c>
      <c r="E151" s="36"/>
      <c r="F151" s="192" t="s">
        <v>259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151</v>
      </c>
      <c r="AU151" s="17" t="s">
        <v>82</v>
      </c>
    </row>
    <row r="152" spans="1:65" s="2" customFormat="1" ht="11.25">
      <c r="A152" s="34"/>
      <c r="B152" s="35"/>
      <c r="C152" s="36"/>
      <c r="D152" s="196" t="s">
        <v>153</v>
      </c>
      <c r="E152" s="36"/>
      <c r="F152" s="197" t="s">
        <v>260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153</v>
      </c>
      <c r="AU152" s="17" t="s">
        <v>82</v>
      </c>
    </row>
    <row r="153" spans="1:65" s="13" customFormat="1" ht="11.25">
      <c r="B153" s="198"/>
      <c r="C153" s="199"/>
      <c r="D153" s="191" t="s">
        <v>155</v>
      </c>
      <c r="E153" s="200" t="s">
        <v>19</v>
      </c>
      <c r="F153" s="201" t="s">
        <v>910</v>
      </c>
      <c r="G153" s="199"/>
      <c r="H153" s="202">
        <v>11.9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155</v>
      </c>
      <c r="AU153" s="208" t="s">
        <v>82</v>
      </c>
      <c r="AV153" s="13" t="s">
        <v>82</v>
      </c>
      <c r="AW153" s="13" t="s">
        <v>33</v>
      </c>
      <c r="AX153" s="13" t="s">
        <v>71</v>
      </c>
      <c r="AY153" s="208" t="s">
        <v>142</v>
      </c>
    </row>
    <row r="154" spans="1:65" s="13" customFormat="1" ht="11.25">
      <c r="B154" s="198"/>
      <c r="C154" s="199"/>
      <c r="D154" s="191" t="s">
        <v>155</v>
      </c>
      <c r="E154" s="200" t="s">
        <v>19</v>
      </c>
      <c r="F154" s="201" t="s">
        <v>911</v>
      </c>
      <c r="G154" s="199"/>
      <c r="H154" s="202">
        <v>33.6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155</v>
      </c>
      <c r="AU154" s="208" t="s">
        <v>82</v>
      </c>
      <c r="AV154" s="13" t="s">
        <v>82</v>
      </c>
      <c r="AW154" s="13" t="s">
        <v>33</v>
      </c>
      <c r="AX154" s="13" t="s">
        <v>71</v>
      </c>
      <c r="AY154" s="208" t="s">
        <v>142</v>
      </c>
    </row>
    <row r="155" spans="1:65" s="13" customFormat="1" ht="11.25">
      <c r="B155" s="198"/>
      <c r="C155" s="199"/>
      <c r="D155" s="191" t="s">
        <v>155</v>
      </c>
      <c r="E155" s="200" t="s">
        <v>19</v>
      </c>
      <c r="F155" s="201" t="s">
        <v>912</v>
      </c>
      <c r="G155" s="199"/>
      <c r="H155" s="202">
        <v>1.35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155</v>
      </c>
      <c r="AU155" s="208" t="s">
        <v>82</v>
      </c>
      <c r="AV155" s="13" t="s">
        <v>82</v>
      </c>
      <c r="AW155" s="13" t="s">
        <v>33</v>
      </c>
      <c r="AX155" s="13" t="s">
        <v>71</v>
      </c>
      <c r="AY155" s="208" t="s">
        <v>142</v>
      </c>
    </row>
    <row r="156" spans="1:65" s="13" customFormat="1" ht="11.25">
      <c r="B156" s="198"/>
      <c r="C156" s="199"/>
      <c r="D156" s="191" t="s">
        <v>155</v>
      </c>
      <c r="E156" s="200" t="s">
        <v>19</v>
      </c>
      <c r="F156" s="201" t="s">
        <v>913</v>
      </c>
      <c r="G156" s="199"/>
      <c r="H156" s="202">
        <v>2.5499999999999998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155</v>
      </c>
      <c r="AU156" s="208" t="s">
        <v>82</v>
      </c>
      <c r="AV156" s="13" t="s">
        <v>82</v>
      </c>
      <c r="AW156" s="13" t="s">
        <v>33</v>
      </c>
      <c r="AX156" s="13" t="s">
        <v>71</v>
      </c>
      <c r="AY156" s="208" t="s">
        <v>142</v>
      </c>
    </row>
    <row r="157" spans="1:65" s="13" customFormat="1" ht="11.25">
      <c r="B157" s="198"/>
      <c r="C157" s="199"/>
      <c r="D157" s="191" t="s">
        <v>155</v>
      </c>
      <c r="E157" s="200" t="s">
        <v>19</v>
      </c>
      <c r="F157" s="201" t="s">
        <v>914</v>
      </c>
      <c r="G157" s="199"/>
      <c r="H157" s="202">
        <v>1.238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155</v>
      </c>
      <c r="AU157" s="208" t="s">
        <v>82</v>
      </c>
      <c r="AV157" s="13" t="s">
        <v>82</v>
      </c>
      <c r="AW157" s="13" t="s">
        <v>33</v>
      </c>
      <c r="AX157" s="13" t="s">
        <v>71</v>
      </c>
      <c r="AY157" s="208" t="s">
        <v>142</v>
      </c>
    </row>
    <row r="158" spans="1:65" s="2" customFormat="1" ht="16.5" customHeight="1">
      <c r="A158" s="34"/>
      <c r="B158" s="35"/>
      <c r="C158" s="209" t="s">
        <v>248</v>
      </c>
      <c r="D158" s="209" t="s">
        <v>267</v>
      </c>
      <c r="E158" s="210" t="s">
        <v>268</v>
      </c>
      <c r="F158" s="211" t="s">
        <v>269</v>
      </c>
      <c r="G158" s="212" t="s">
        <v>243</v>
      </c>
      <c r="H158" s="213">
        <v>21.242000000000001</v>
      </c>
      <c r="I158" s="214"/>
      <c r="J158" s="215">
        <f>ROUND(I158*H158,2)</f>
        <v>0</v>
      </c>
      <c r="K158" s="211" t="s">
        <v>148</v>
      </c>
      <c r="L158" s="216"/>
      <c r="M158" s="217" t="s">
        <v>19</v>
      </c>
      <c r="N158" s="218" t="s">
        <v>42</v>
      </c>
      <c r="O158" s="64"/>
      <c r="P158" s="187">
        <f>O158*H158</f>
        <v>0</v>
      </c>
      <c r="Q158" s="187">
        <v>1</v>
      </c>
      <c r="R158" s="187">
        <f>Q158*H158</f>
        <v>21.242000000000001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204</v>
      </c>
      <c r="AT158" s="189" t="s">
        <v>267</v>
      </c>
      <c r="AU158" s="189" t="s">
        <v>82</v>
      </c>
      <c r="AY158" s="17" t="s">
        <v>142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79</v>
      </c>
      <c r="BK158" s="190">
        <f>ROUND(I158*H158,2)</f>
        <v>0</v>
      </c>
      <c r="BL158" s="17" t="s">
        <v>149</v>
      </c>
      <c r="BM158" s="189" t="s">
        <v>915</v>
      </c>
    </row>
    <row r="159" spans="1:65" s="2" customFormat="1" ht="11.25">
      <c r="A159" s="34"/>
      <c r="B159" s="35"/>
      <c r="C159" s="36"/>
      <c r="D159" s="191" t="s">
        <v>151</v>
      </c>
      <c r="E159" s="36"/>
      <c r="F159" s="192" t="s">
        <v>269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151</v>
      </c>
      <c r="AU159" s="17" t="s">
        <v>82</v>
      </c>
    </row>
    <row r="160" spans="1:65" s="13" customFormat="1" ht="11.25">
      <c r="B160" s="198"/>
      <c r="C160" s="199"/>
      <c r="D160" s="191" t="s">
        <v>155</v>
      </c>
      <c r="E160" s="200" t="s">
        <v>19</v>
      </c>
      <c r="F160" s="201" t="s">
        <v>916</v>
      </c>
      <c r="G160" s="199"/>
      <c r="H160" s="202">
        <v>21.242000000000001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155</v>
      </c>
      <c r="AU160" s="208" t="s">
        <v>82</v>
      </c>
      <c r="AV160" s="13" t="s">
        <v>82</v>
      </c>
      <c r="AW160" s="13" t="s">
        <v>33</v>
      </c>
      <c r="AX160" s="13" t="s">
        <v>79</v>
      </c>
      <c r="AY160" s="208" t="s">
        <v>142</v>
      </c>
    </row>
    <row r="161" spans="1:65" s="2" customFormat="1" ht="16.5" customHeight="1">
      <c r="A161" s="34"/>
      <c r="B161" s="35"/>
      <c r="C161" s="178" t="s">
        <v>255</v>
      </c>
      <c r="D161" s="178" t="s">
        <v>144</v>
      </c>
      <c r="E161" s="179" t="s">
        <v>273</v>
      </c>
      <c r="F161" s="180" t="s">
        <v>274</v>
      </c>
      <c r="G161" s="181" t="s">
        <v>181</v>
      </c>
      <c r="H161" s="182">
        <v>10</v>
      </c>
      <c r="I161" s="183"/>
      <c r="J161" s="184">
        <f>ROUND(I161*H161,2)</f>
        <v>0</v>
      </c>
      <c r="K161" s="180" t="s">
        <v>148</v>
      </c>
      <c r="L161" s="39"/>
      <c r="M161" s="185" t="s">
        <v>19</v>
      </c>
      <c r="N161" s="186" t="s">
        <v>42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149</v>
      </c>
      <c r="AT161" s="189" t="s">
        <v>144</v>
      </c>
      <c r="AU161" s="189" t="s">
        <v>82</v>
      </c>
      <c r="AY161" s="17" t="s">
        <v>142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149</v>
      </c>
      <c r="BM161" s="189" t="s">
        <v>917</v>
      </c>
    </row>
    <row r="162" spans="1:65" s="2" customFormat="1" ht="19.5">
      <c r="A162" s="34"/>
      <c r="B162" s="35"/>
      <c r="C162" s="36"/>
      <c r="D162" s="191" t="s">
        <v>151</v>
      </c>
      <c r="E162" s="36"/>
      <c r="F162" s="192" t="s">
        <v>276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151</v>
      </c>
      <c r="AU162" s="17" t="s">
        <v>82</v>
      </c>
    </row>
    <row r="163" spans="1:65" s="2" customFormat="1" ht="11.25">
      <c r="A163" s="34"/>
      <c r="B163" s="35"/>
      <c r="C163" s="36"/>
      <c r="D163" s="196" t="s">
        <v>153</v>
      </c>
      <c r="E163" s="36"/>
      <c r="F163" s="197" t="s">
        <v>277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153</v>
      </c>
      <c r="AU163" s="17" t="s">
        <v>82</v>
      </c>
    </row>
    <row r="164" spans="1:65" s="13" customFormat="1" ht="11.25">
      <c r="B164" s="198"/>
      <c r="C164" s="199"/>
      <c r="D164" s="191" t="s">
        <v>155</v>
      </c>
      <c r="E164" s="200" t="s">
        <v>19</v>
      </c>
      <c r="F164" s="201" t="s">
        <v>918</v>
      </c>
      <c r="G164" s="199"/>
      <c r="H164" s="202">
        <v>10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155</v>
      </c>
      <c r="AU164" s="208" t="s">
        <v>82</v>
      </c>
      <c r="AV164" s="13" t="s">
        <v>82</v>
      </c>
      <c r="AW164" s="13" t="s">
        <v>33</v>
      </c>
      <c r="AX164" s="13" t="s">
        <v>79</v>
      </c>
      <c r="AY164" s="208" t="s">
        <v>142</v>
      </c>
    </row>
    <row r="165" spans="1:65" s="2" customFormat="1" ht="16.5" customHeight="1">
      <c r="A165" s="34"/>
      <c r="B165" s="35"/>
      <c r="C165" s="178" t="s">
        <v>266</v>
      </c>
      <c r="D165" s="178" t="s">
        <v>144</v>
      </c>
      <c r="E165" s="179" t="s">
        <v>280</v>
      </c>
      <c r="F165" s="180" t="s">
        <v>281</v>
      </c>
      <c r="G165" s="181" t="s">
        <v>181</v>
      </c>
      <c r="H165" s="182">
        <v>18.105</v>
      </c>
      <c r="I165" s="183"/>
      <c r="J165" s="184">
        <f>ROUND(I165*H165,2)</f>
        <v>0</v>
      </c>
      <c r="K165" s="180" t="s">
        <v>148</v>
      </c>
      <c r="L165" s="39"/>
      <c r="M165" s="185" t="s">
        <v>19</v>
      </c>
      <c r="N165" s="186" t="s">
        <v>42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149</v>
      </c>
      <c r="AT165" s="189" t="s">
        <v>144</v>
      </c>
      <c r="AU165" s="189" t="s">
        <v>82</v>
      </c>
      <c r="AY165" s="17" t="s">
        <v>142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79</v>
      </c>
      <c r="BK165" s="190">
        <f>ROUND(I165*H165,2)</f>
        <v>0</v>
      </c>
      <c r="BL165" s="17" t="s">
        <v>149</v>
      </c>
      <c r="BM165" s="189" t="s">
        <v>919</v>
      </c>
    </row>
    <row r="166" spans="1:65" s="2" customFormat="1" ht="19.5">
      <c r="A166" s="34"/>
      <c r="B166" s="35"/>
      <c r="C166" s="36"/>
      <c r="D166" s="191" t="s">
        <v>151</v>
      </c>
      <c r="E166" s="36"/>
      <c r="F166" s="192" t="s">
        <v>283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151</v>
      </c>
      <c r="AU166" s="17" t="s">
        <v>82</v>
      </c>
    </row>
    <row r="167" spans="1:65" s="2" customFormat="1" ht="11.25">
      <c r="A167" s="34"/>
      <c r="B167" s="35"/>
      <c r="C167" s="36"/>
      <c r="D167" s="196" t="s">
        <v>153</v>
      </c>
      <c r="E167" s="36"/>
      <c r="F167" s="197" t="s">
        <v>284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153</v>
      </c>
      <c r="AU167" s="17" t="s">
        <v>82</v>
      </c>
    </row>
    <row r="168" spans="1:65" s="13" customFormat="1" ht="11.25">
      <c r="B168" s="198"/>
      <c r="C168" s="199"/>
      <c r="D168" s="191" t="s">
        <v>155</v>
      </c>
      <c r="E168" s="200" t="s">
        <v>19</v>
      </c>
      <c r="F168" s="201" t="s">
        <v>920</v>
      </c>
      <c r="G168" s="199"/>
      <c r="H168" s="202">
        <v>15.3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155</v>
      </c>
      <c r="AU168" s="208" t="s">
        <v>82</v>
      </c>
      <c r="AV168" s="13" t="s">
        <v>82</v>
      </c>
      <c r="AW168" s="13" t="s">
        <v>33</v>
      </c>
      <c r="AX168" s="13" t="s">
        <v>71</v>
      </c>
      <c r="AY168" s="208" t="s">
        <v>142</v>
      </c>
    </row>
    <row r="169" spans="1:65" s="13" customFormat="1" ht="11.25">
      <c r="B169" s="198"/>
      <c r="C169" s="199"/>
      <c r="D169" s="191" t="s">
        <v>155</v>
      </c>
      <c r="E169" s="200" t="s">
        <v>19</v>
      </c>
      <c r="F169" s="201" t="s">
        <v>921</v>
      </c>
      <c r="G169" s="199"/>
      <c r="H169" s="202">
        <v>1.98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155</v>
      </c>
      <c r="AU169" s="208" t="s">
        <v>82</v>
      </c>
      <c r="AV169" s="13" t="s">
        <v>82</v>
      </c>
      <c r="AW169" s="13" t="s">
        <v>33</v>
      </c>
      <c r="AX169" s="13" t="s">
        <v>71</v>
      </c>
      <c r="AY169" s="208" t="s">
        <v>142</v>
      </c>
    </row>
    <row r="170" spans="1:65" s="13" customFormat="1" ht="11.25">
      <c r="B170" s="198"/>
      <c r="C170" s="199"/>
      <c r="D170" s="191" t="s">
        <v>155</v>
      </c>
      <c r="E170" s="200" t="s">
        <v>19</v>
      </c>
      <c r="F170" s="201" t="s">
        <v>922</v>
      </c>
      <c r="G170" s="199"/>
      <c r="H170" s="202">
        <v>0.82499999999999996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155</v>
      </c>
      <c r="AU170" s="208" t="s">
        <v>82</v>
      </c>
      <c r="AV170" s="13" t="s">
        <v>82</v>
      </c>
      <c r="AW170" s="13" t="s">
        <v>33</v>
      </c>
      <c r="AX170" s="13" t="s">
        <v>71</v>
      </c>
      <c r="AY170" s="208" t="s">
        <v>142</v>
      </c>
    </row>
    <row r="171" spans="1:65" s="2" customFormat="1" ht="16.5" customHeight="1">
      <c r="A171" s="34"/>
      <c r="B171" s="35"/>
      <c r="C171" s="209" t="s">
        <v>272</v>
      </c>
      <c r="D171" s="209" t="s">
        <v>267</v>
      </c>
      <c r="E171" s="210" t="s">
        <v>290</v>
      </c>
      <c r="F171" s="211" t="s">
        <v>291</v>
      </c>
      <c r="G171" s="212" t="s">
        <v>243</v>
      </c>
      <c r="H171" s="213">
        <v>31.738</v>
      </c>
      <c r="I171" s="214"/>
      <c r="J171" s="215">
        <f>ROUND(I171*H171,2)</f>
        <v>0</v>
      </c>
      <c r="K171" s="211" t="s">
        <v>148</v>
      </c>
      <c r="L171" s="216"/>
      <c r="M171" s="217" t="s">
        <v>19</v>
      </c>
      <c r="N171" s="218" t="s">
        <v>42</v>
      </c>
      <c r="O171" s="64"/>
      <c r="P171" s="187">
        <f>O171*H171</f>
        <v>0</v>
      </c>
      <c r="Q171" s="187">
        <v>1</v>
      </c>
      <c r="R171" s="187">
        <f>Q171*H171</f>
        <v>31.738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204</v>
      </c>
      <c r="AT171" s="189" t="s">
        <v>267</v>
      </c>
      <c r="AU171" s="189" t="s">
        <v>82</v>
      </c>
      <c r="AY171" s="17" t="s">
        <v>142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79</v>
      </c>
      <c r="BK171" s="190">
        <f>ROUND(I171*H171,2)</f>
        <v>0</v>
      </c>
      <c r="BL171" s="17" t="s">
        <v>149</v>
      </c>
      <c r="BM171" s="189" t="s">
        <v>923</v>
      </c>
    </row>
    <row r="172" spans="1:65" s="2" customFormat="1" ht="11.25">
      <c r="A172" s="34"/>
      <c r="B172" s="35"/>
      <c r="C172" s="36"/>
      <c r="D172" s="191" t="s">
        <v>151</v>
      </c>
      <c r="E172" s="36"/>
      <c r="F172" s="192" t="s">
        <v>291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151</v>
      </c>
      <c r="AU172" s="17" t="s">
        <v>82</v>
      </c>
    </row>
    <row r="173" spans="1:65" s="13" customFormat="1" ht="11.25">
      <c r="B173" s="198"/>
      <c r="C173" s="199"/>
      <c r="D173" s="191" t="s">
        <v>155</v>
      </c>
      <c r="E173" s="200" t="s">
        <v>19</v>
      </c>
      <c r="F173" s="201" t="s">
        <v>924</v>
      </c>
      <c r="G173" s="199"/>
      <c r="H173" s="202">
        <v>31.738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155</v>
      </c>
      <c r="AU173" s="208" t="s">
        <v>82</v>
      </c>
      <c r="AV173" s="13" t="s">
        <v>82</v>
      </c>
      <c r="AW173" s="13" t="s">
        <v>33</v>
      </c>
      <c r="AX173" s="13" t="s">
        <v>79</v>
      </c>
      <c r="AY173" s="208" t="s">
        <v>142</v>
      </c>
    </row>
    <row r="174" spans="1:65" s="2" customFormat="1" ht="16.5" customHeight="1">
      <c r="A174" s="34"/>
      <c r="B174" s="35"/>
      <c r="C174" s="178" t="s">
        <v>279</v>
      </c>
      <c r="D174" s="178" t="s">
        <v>144</v>
      </c>
      <c r="E174" s="179" t="s">
        <v>925</v>
      </c>
      <c r="F174" s="180" t="s">
        <v>926</v>
      </c>
      <c r="G174" s="181" t="s">
        <v>147</v>
      </c>
      <c r="H174" s="182">
        <v>23.323</v>
      </c>
      <c r="I174" s="183"/>
      <c r="J174" s="184">
        <f>ROUND(I174*H174,2)</f>
        <v>0</v>
      </c>
      <c r="K174" s="180" t="s">
        <v>148</v>
      </c>
      <c r="L174" s="39"/>
      <c r="M174" s="185" t="s">
        <v>19</v>
      </c>
      <c r="N174" s="186" t="s">
        <v>42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149</v>
      </c>
      <c r="AT174" s="189" t="s">
        <v>144</v>
      </c>
      <c r="AU174" s="189" t="s">
        <v>82</v>
      </c>
      <c r="AY174" s="17" t="s">
        <v>142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79</v>
      </c>
      <c r="BK174" s="190">
        <f>ROUND(I174*H174,2)</f>
        <v>0</v>
      </c>
      <c r="BL174" s="17" t="s">
        <v>149</v>
      </c>
      <c r="BM174" s="189" t="s">
        <v>927</v>
      </c>
    </row>
    <row r="175" spans="1:65" s="2" customFormat="1" ht="11.25">
      <c r="A175" s="34"/>
      <c r="B175" s="35"/>
      <c r="C175" s="36"/>
      <c r="D175" s="191" t="s">
        <v>151</v>
      </c>
      <c r="E175" s="36"/>
      <c r="F175" s="192" t="s">
        <v>928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151</v>
      </c>
      <c r="AU175" s="17" t="s">
        <v>82</v>
      </c>
    </row>
    <row r="176" spans="1:65" s="2" customFormat="1" ht="11.25">
      <c r="A176" s="34"/>
      <c r="B176" s="35"/>
      <c r="C176" s="36"/>
      <c r="D176" s="196" t="s">
        <v>153</v>
      </c>
      <c r="E176" s="36"/>
      <c r="F176" s="197" t="s">
        <v>929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153</v>
      </c>
      <c r="AU176" s="17" t="s">
        <v>82</v>
      </c>
    </row>
    <row r="177" spans="1:65" s="13" customFormat="1" ht="11.25">
      <c r="B177" s="198"/>
      <c r="C177" s="199"/>
      <c r="D177" s="191" t="s">
        <v>155</v>
      </c>
      <c r="E177" s="200" t="s">
        <v>19</v>
      </c>
      <c r="F177" s="201" t="s">
        <v>882</v>
      </c>
      <c r="G177" s="199"/>
      <c r="H177" s="202">
        <v>22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155</v>
      </c>
      <c r="AU177" s="208" t="s">
        <v>82</v>
      </c>
      <c r="AV177" s="13" t="s">
        <v>82</v>
      </c>
      <c r="AW177" s="13" t="s">
        <v>33</v>
      </c>
      <c r="AX177" s="13" t="s">
        <v>71</v>
      </c>
      <c r="AY177" s="208" t="s">
        <v>142</v>
      </c>
    </row>
    <row r="178" spans="1:65" s="13" customFormat="1" ht="11.25">
      <c r="B178" s="198"/>
      <c r="C178" s="199"/>
      <c r="D178" s="191" t="s">
        <v>155</v>
      </c>
      <c r="E178" s="200" t="s">
        <v>19</v>
      </c>
      <c r="F178" s="201" t="s">
        <v>883</v>
      </c>
      <c r="G178" s="199"/>
      <c r="H178" s="202">
        <v>1.323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155</v>
      </c>
      <c r="AU178" s="208" t="s">
        <v>82</v>
      </c>
      <c r="AV178" s="13" t="s">
        <v>82</v>
      </c>
      <c r="AW178" s="13" t="s">
        <v>33</v>
      </c>
      <c r="AX178" s="13" t="s">
        <v>71</v>
      </c>
      <c r="AY178" s="208" t="s">
        <v>142</v>
      </c>
    </row>
    <row r="179" spans="1:65" s="2" customFormat="1" ht="16.5" customHeight="1">
      <c r="A179" s="34"/>
      <c r="B179" s="35"/>
      <c r="C179" s="178" t="s">
        <v>289</v>
      </c>
      <c r="D179" s="178" t="s">
        <v>144</v>
      </c>
      <c r="E179" s="179" t="s">
        <v>930</v>
      </c>
      <c r="F179" s="180" t="s">
        <v>931</v>
      </c>
      <c r="G179" s="181" t="s">
        <v>147</v>
      </c>
      <c r="H179" s="182">
        <v>290.32299999999998</v>
      </c>
      <c r="I179" s="183"/>
      <c r="J179" s="184">
        <f>ROUND(I179*H179,2)</f>
        <v>0</v>
      </c>
      <c r="K179" s="180" t="s">
        <v>148</v>
      </c>
      <c r="L179" s="39"/>
      <c r="M179" s="185" t="s">
        <v>19</v>
      </c>
      <c r="N179" s="186" t="s">
        <v>42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149</v>
      </c>
      <c r="AT179" s="189" t="s">
        <v>144</v>
      </c>
      <c r="AU179" s="189" t="s">
        <v>82</v>
      </c>
      <c r="AY179" s="17" t="s">
        <v>142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149</v>
      </c>
      <c r="BM179" s="189" t="s">
        <v>932</v>
      </c>
    </row>
    <row r="180" spans="1:65" s="2" customFormat="1" ht="11.25">
      <c r="A180" s="34"/>
      <c r="B180" s="35"/>
      <c r="C180" s="36"/>
      <c r="D180" s="191" t="s">
        <v>151</v>
      </c>
      <c r="E180" s="36"/>
      <c r="F180" s="192" t="s">
        <v>933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151</v>
      </c>
      <c r="AU180" s="17" t="s">
        <v>82</v>
      </c>
    </row>
    <row r="181" spans="1:65" s="2" customFormat="1" ht="11.25">
      <c r="A181" s="34"/>
      <c r="B181" s="35"/>
      <c r="C181" s="36"/>
      <c r="D181" s="196" t="s">
        <v>153</v>
      </c>
      <c r="E181" s="36"/>
      <c r="F181" s="197" t="s">
        <v>934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153</v>
      </c>
      <c r="AU181" s="17" t="s">
        <v>82</v>
      </c>
    </row>
    <row r="182" spans="1:65" s="13" customFormat="1" ht="11.25">
      <c r="B182" s="198"/>
      <c r="C182" s="199"/>
      <c r="D182" s="191" t="s">
        <v>155</v>
      </c>
      <c r="E182" s="200" t="s">
        <v>19</v>
      </c>
      <c r="F182" s="201" t="s">
        <v>935</v>
      </c>
      <c r="G182" s="199"/>
      <c r="H182" s="202">
        <v>267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155</v>
      </c>
      <c r="AU182" s="208" t="s">
        <v>82</v>
      </c>
      <c r="AV182" s="13" t="s">
        <v>82</v>
      </c>
      <c r="AW182" s="13" t="s">
        <v>33</v>
      </c>
      <c r="AX182" s="13" t="s">
        <v>71</v>
      </c>
      <c r="AY182" s="208" t="s">
        <v>142</v>
      </c>
    </row>
    <row r="183" spans="1:65" s="13" customFormat="1" ht="11.25">
      <c r="B183" s="198"/>
      <c r="C183" s="199"/>
      <c r="D183" s="191" t="s">
        <v>155</v>
      </c>
      <c r="E183" s="200" t="s">
        <v>19</v>
      </c>
      <c r="F183" s="201" t="s">
        <v>882</v>
      </c>
      <c r="G183" s="199"/>
      <c r="H183" s="202">
        <v>22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155</v>
      </c>
      <c r="AU183" s="208" t="s">
        <v>82</v>
      </c>
      <c r="AV183" s="13" t="s">
        <v>82</v>
      </c>
      <c r="AW183" s="13" t="s">
        <v>33</v>
      </c>
      <c r="AX183" s="13" t="s">
        <v>71</v>
      </c>
      <c r="AY183" s="208" t="s">
        <v>142</v>
      </c>
    </row>
    <row r="184" spans="1:65" s="13" customFormat="1" ht="11.25">
      <c r="B184" s="198"/>
      <c r="C184" s="199"/>
      <c r="D184" s="191" t="s">
        <v>155</v>
      </c>
      <c r="E184" s="200" t="s">
        <v>19</v>
      </c>
      <c r="F184" s="201" t="s">
        <v>883</v>
      </c>
      <c r="G184" s="199"/>
      <c r="H184" s="202">
        <v>1.323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155</v>
      </c>
      <c r="AU184" s="208" t="s">
        <v>82</v>
      </c>
      <c r="AV184" s="13" t="s">
        <v>82</v>
      </c>
      <c r="AW184" s="13" t="s">
        <v>33</v>
      </c>
      <c r="AX184" s="13" t="s">
        <v>71</v>
      </c>
      <c r="AY184" s="208" t="s">
        <v>142</v>
      </c>
    </row>
    <row r="185" spans="1:65" s="2" customFormat="1" ht="16.5" customHeight="1">
      <c r="A185" s="34"/>
      <c r="B185" s="35"/>
      <c r="C185" s="209" t="s">
        <v>294</v>
      </c>
      <c r="D185" s="209" t="s">
        <v>267</v>
      </c>
      <c r="E185" s="210" t="s">
        <v>936</v>
      </c>
      <c r="F185" s="211" t="s">
        <v>937</v>
      </c>
      <c r="G185" s="212" t="s">
        <v>938</v>
      </c>
      <c r="H185" s="213">
        <v>5.98</v>
      </c>
      <c r="I185" s="214"/>
      <c r="J185" s="215">
        <f>ROUND(I185*H185,2)</f>
        <v>0</v>
      </c>
      <c r="K185" s="211" t="s">
        <v>148</v>
      </c>
      <c r="L185" s="216"/>
      <c r="M185" s="217" t="s">
        <v>19</v>
      </c>
      <c r="N185" s="218" t="s">
        <v>42</v>
      </c>
      <c r="O185" s="64"/>
      <c r="P185" s="187">
        <f>O185*H185</f>
        <v>0</v>
      </c>
      <c r="Q185" s="187">
        <v>1E-3</v>
      </c>
      <c r="R185" s="187">
        <f>Q185*H185</f>
        <v>5.9800000000000009E-3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204</v>
      </c>
      <c r="AT185" s="189" t="s">
        <v>267</v>
      </c>
      <c r="AU185" s="189" t="s">
        <v>82</v>
      </c>
      <c r="AY185" s="17" t="s">
        <v>142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79</v>
      </c>
      <c r="BK185" s="190">
        <f>ROUND(I185*H185,2)</f>
        <v>0</v>
      </c>
      <c r="BL185" s="17" t="s">
        <v>149</v>
      </c>
      <c r="BM185" s="189" t="s">
        <v>939</v>
      </c>
    </row>
    <row r="186" spans="1:65" s="2" customFormat="1" ht="11.25">
      <c r="A186" s="34"/>
      <c r="B186" s="35"/>
      <c r="C186" s="36"/>
      <c r="D186" s="191" t="s">
        <v>151</v>
      </c>
      <c r="E186" s="36"/>
      <c r="F186" s="192" t="s">
        <v>937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151</v>
      </c>
      <c r="AU186" s="17" t="s">
        <v>82</v>
      </c>
    </row>
    <row r="187" spans="1:65" s="2" customFormat="1" ht="19.5">
      <c r="A187" s="34"/>
      <c r="B187" s="35"/>
      <c r="C187" s="36"/>
      <c r="D187" s="191" t="s">
        <v>351</v>
      </c>
      <c r="E187" s="36"/>
      <c r="F187" s="219" t="s">
        <v>940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351</v>
      </c>
      <c r="AU187" s="17" t="s">
        <v>82</v>
      </c>
    </row>
    <row r="188" spans="1:65" s="13" customFormat="1" ht="11.25">
      <c r="B188" s="198"/>
      <c r="C188" s="199"/>
      <c r="D188" s="191" t="s">
        <v>155</v>
      </c>
      <c r="E188" s="200" t="s">
        <v>19</v>
      </c>
      <c r="F188" s="201" t="s">
        <v>941</v>
      </c>
      <c r="G188" s="199"/>
      <c r="H188" s="202">
        <v>5.98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155</v>
      </c>
      <c r="AU188" s="208" t="s">
        <v>82</v>
      </c>
      <c r="AV188" s="13" t="s">
        <v>82</v>
      </c>
      <c r="AW188" s="13" t="s">
        <v>33</v>
      </c>
      <c r="AX188" s="13" t="s">
        <v>79</v>
      </c>
      <c r="AY188" s="208" t="s">
        <v>142</v>
      </c>
    </row>
    <row r="189" spans="1:65" s="2" customFormat="1" ht="16.5" customHeight="1">
      <c r="A189" s="34"/>
      <c r="B189" s="35"/>
      <c r="C189" s="178" t="s">
        <v>7</v>
      </c>
      <c r="D189" s="178" t="s">
        <v>144</v>
      </c>
      <c r="E189" s="179" t="s">
        <v>295</v>
      </c>
      <c r="F189" s="180" t="s">
        <v>296</v>
      </c>
      <c r="G189" s="181" t="s">
        <v>147</v>
      </c>
      <c r="H189" s="182">
        <v>299</v>
      </c>
      <c r="I189" s="183"/>
      <c r="J189" s="184">
        <f>ROUND(I189*H189,2)</f>
        <v>0</v>
      </c>
      <c r="K189" s="180" t="s">
        <v>148</v>
      </c>
      <c r="L189" s="39"/>
      <c r="M189" s="185" t="s">
        <v>19</v>
      </c>
      <c r="N189" s="186" t="s">
        <v>42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149</v>
      </c>
      <c r="AT189" s="189" t="s">
        <v>144</v>
      </c>
      <c r="AU189" s="189" t="s">
        <v>82</v>
      </c>
      <c r="AY189" s="17" t="s">
        <v>142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79</v>
      </c>
      <c r="BK189" s="190">
        <f>ROUND(I189*H189,2)</f>
        <v>0</v>
      </c>
      <c r="BL189" s="17" t="s">
        <v>149</v>
      </c>
      <c r="BM189" s="189" t="s">
        <v>942</v>
      </c>
    </row>
    <row r="190" spans="1:65" s="2" customFormat="1" ht="11.25">
      <c r="A190" s="34"/>
      <c r="B190" s="35"/>
      <c r="C190" s="36"/>
      <c r="D190" s="191" t="s">
        <v>151</v>
      </c>
      <c r="E190" s="36"/>
      <c r="F190" s="192" t="s">
        <v>298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151</v>
      </c>
      <c r="AU190" s="17" t="s">
        <v>82</v>
      </c>
    </row>
    <row r="191" spans="1:65" s="2" customFormat="1" ht="11.25">
      <c r="A191" s="34"/>
      <c r="B191" s="35"/>
      <c r="C191" s="36"/>
      <c r="D191" s="196" t="s">
        <v>153</v>
      </c>
      <c r="E191" s="36"/>
      <c r="F191" s="197" t="s">
        <v>299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153</v>
      </c>
      <c r="AU191" s="17" t="s">
        <v>82</v>
      </c>
    </row>
    <row r="192" spans="1:65" s="13" customFormat="1" ht="11.25">
      <c r="B192" s="198"/>
      <c r="C192" s="199"/>
      <c r="D192" s="191" t="s">
        <v>155</v>
      </c>
      <c r="E192" s="200" t="s">
        <v>19</v>
      </c>
      <c r="F192" s="201" t="s">
        <v>943</v>
      </c>
      <c r="G192" s="199"/>
      <c r="H192" s="202">
        <v>32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155</v>
      </c>
      <c r="AU192" s="208" t="s">
        <v>82</v>
      </c>
      <c r="AV192" s="13" t="s">
        <v>82</v>
      </c>
      <c r="AW192" s="13" t="s">
        <v>33</v>
      </c>
      <c r="AX192" s="13" t="s">
        <v>71</v>
      </c>
      <c r="AY192" s="208" t="s">
        <v>142</v>
      </c>
    </row>
    <row r="193" spans="1:65" s="13" customFormat="1" ht="11.25">
      <c r="B193" s="198"/>
      <c r="C193" s="199"/>
      <c r="D193" s="191" t="s">
        <v>155</v>
      </c>
      <c r="E193" s="200" t="s">
        <v>19</v>
      </c>
      <c r="F193" s="201" t="s">
        <v>935</v>
      </c>
      <c r="G193" s="199"/>
      <c r="H193" s="202">
        <v>267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155</v>
      </c>
      <c r="AU193" s="208" t="s">
        <v>82</v>
      </c>
      <c r="AV193" s="13" t="s">
        <v>82</v>
      </c>
      <c r="AW193" s="13" t="s">
        <v>33</v>
      </c>
      <c r="AX193" s="13" t="s">
        <v>71</v>
      </c>
      <c r="AY193" s="208" t="s">
        <v>142</v>
      </c>
    </row>
    <row r="194" spans="1:65" s="12" customFormat="1" ht="22.9" customHeight="1">
      <c r="B194" s="162"/>
      <c r="C194" s="163"/>
      <c r="D194" s="164" t="s">
        <v>70</v>
      </c>
      <c r="E194" s="176" t="s">
        <v>82</v>
      </c>
      <c r="F194" s="176" t="s">
        <v>301</v>
      </c>
      <c r="G194" s="163"/>
      <c r="H194" s="163"/>
      <c r="I194" s="166"/>
      <c r="J194" s="177">
        <f>BK194</f>
        <v>0</v>
      </c>
      <c r="K194" s="163"/>
      <c r="L194" s="168"/>
      <c r="M194" s="169"/>
      <c r="N194" s="170"/>
      <c r="O194" s="170"/>
      <c r="P194" s="171">
        <f>SUM(P195:P205)</f>
        <v>0</v>
      </c>
      <c r="Q194" s="170"/>
      <c r="R194" s="171">
        <f>SUM(R195:R205)</f>
        <v>5.2265400000000004E-2</v>
      </c>
      <c r="S194" s="170"/>
      <c r="T194" s="172">
        <f>SUM(T195:T205)</f>
        <v>0</v>
      </c>
      <c r="AR194" s="173" t="s">
        <v>79</v>
      </c>
      <c r="AT194" s="174" t="s">
        <v>70</v>
      </c>
      <c r="AU194" s="174" t="s">
        <v>79</v>
      </c>
      <c r="AY194" s="173" t="s">
        <v>142</v>
      </c>
      <c r="BK194" s="175">
        <f>SUM(BK195:BK205)</f>
        <v>0</v>
      </c>
    </row>
    <row r="195" spans="1:65" s="2" customFormat="1" ht="16.5" customHeight="1">
      <c r="A195" s="34"/>
      <c r="B195" s="35"/>
      <c r="C195" s="178" t="s">
        <v>308</v>
      </c>
      <c r="D195" s="178" t="s">
        <v>144</v>
      </c>
      <c r="E195" s="179" t="s">
        <v>944</v>
      </c>
      <c r="F195" s="180" t="s">
        <v>945</v>
      </c>
      <c r="G195" s="181" t="s">
        <v>147</v>
      </c>
      <c r="H195" s="182">
        <v>66</v>
      </c>
      <c r="I195" s="183"/>
      <c r="J195" s="184">
        <f>ROUND(I195*H195,2)</f>
        <v>0</v>
      </c>
      <c r="K195" s="180" t="s">
        <v>148</v>
      </c>
      <c r="L195" s="39"/>
      <c r="M195" s="185" t="s">
        <v>19</v>
      </c>
      <c r="N195" s="186" t="s">
        <v>42</v>
      </c>
      <c r="O195" s="64"/>
      <c r="P195" s="187">
        <f>O195*H195</f>
        <v>0</v>
      </c>
      <c r="Q195" s="187">
        <v>3.1E-4</v>
      </c>
      <c r="R195" s="187">
        <f>Q195*H195</f>
        <v>2.0459999999999999E-2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149</v>
      </c>
      <c r="AT195" s="189" t="s">
        <v>144</v>
      </c>
      <c r="AU195" s="189" t="s">
        <v>82</v>
      </c>
      <c r="AY195" s="17" t="s">
        <v>142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79</v>
      </c>
      <c r="BK195" s="190">
        <f>ROUND(I195*H195,2)</f>
        <v>0</v>
      </c>
      <c r="BL195" s="17" t="s">
        <v>149</v>
      </c>
      <c r="BM195" s="189" t="s">
        <v>946</v>
      </c>
    </row>
    <row r="196" spans="1:65" s="2" customFormat="1" ht="19.5">
      <c r="A196" s="34"/>
      <c r="B196" s="35"/>
      <c r="C196" s="36"/>
      <c r="D196" s="191" t="s">
        <v>151</v>
      </c>
      <c r="E196" s="36"/>
      <c r="F196" s="192" t="s">
        <v>947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151</v>
      </c>
      <c r="AU196" s="17" t="s">
        <v>82</v>
      </c>
    </row>
    <row r="197" spans="1:65" s="2" customFormat="1" ht="11.25">
      <c r="A197" s="34"/>
      <c r="B197" s="35"/>
      <c r="C197" s="36"/>
      <c r="D197" s="196" t="s">
        <v>153</v>
      </c>
      <c r="E197" s="36"/>
      <c r="F197" s="197" t="s">
        <v>948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153</v>
      </c>
      <c r="AU197" s="17" t="s">
        <v>82</v>
      </c>
    </row>
    <row r="198" spans="1:65" s="13" customFormat="1" ht="11.25">
      <c r="B198" s="198"/>
      <c r="C198" s="199"/>
      <c r="D198" s="191" t="s">
        <v>155</v>
      </c>
      <c r="E198" s="200" t="s">
        <v>19</v>
      </c>
      <c r="F198" s="201" t="s">
        <v>949</v>
      </c>
      <c r="G198" s="199"/>
      <c r="H198" s="202">
        <v>66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155</v>
      </c>
      <c r="AU198" s="208" t="s">
        <v>82</v>
      </c>
      <c r="AV198" s="13" t="s">
        <v>82</v>
      </c>
      <c r="AW198" s="13" t="s">
        <v>33</v>
      </c>
      <c r="AX198" s="13" t="s">
        <v>79</v>
      </c>
      <c r="AY198" s="208" t="s">
        <v>142</v>
      </c>
    </row>
    <row r="199" spans="1:65" s="2" customFormat="1" ht="16.5" customHeight="1">
      <c r="A199" s="34"/>
      <c r="B199" s="35"/>
      <c r="C199" s="209" t="s">
        <v>313</v>
      </c>
      <c r="D199" s="209" t="s">
        <v>267</v>
      </c>
      <c r="E199" s="210" t="s">
        <v>309</v>
      </c>
      <c r="F199" s="211" t="s">
        <v>310</v>
      </c>
      <c r="G199" s="212" t="s">
        <v>147</v>
      </c>
      <c r="H199" s="213">
        <v>78.177000000000007</v>
      </c>
      <c r="I199" s="214"/>
      <c r="J199" s="215">
        <f>ROUND(I199*H199,2)</f>
        <v>0</v>
      </c>
      <c r="K199" s="211" t="s">
        <v>148</v>
      </c>
      <c r="L199" s="216"/>
      <c r="M199" s="217" t="s">
        <v>19</v>
      </c>
      <c r="N199" s="218" t="s">
        <v>42</v>
      </c>
      <c r="O199" s="64"/>
      <c r="P199" s="187">
        <f>O199*H199</f>
        <v>0</v>
      </c>
      <c r="Q199" s="187">
        <v>2.0000000000000001E-4</v>
      </c>
      <c r="R199" s="187">
        <f>Q199*H199</f>
        <v>1.5635400000000001E-2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204</v>
      </c>
      <c r="AT199" s="189" t="s">
        <v>267</v>
      </c>
      <c r="AU199" s="189" t="s">
        <v>82</v>
      </c>
      <c r="AY199" s="17" t="s">
        <v>142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79</v>
      </c>
      <c r="BK199" s="190">
        <f>ROUND(I199*H199,2)</f>
        <v>0</v>
      </c>
      <c r="BL199" s="17" t="s">
        <v>149</v>
      </c>
      <c r="BM199" s="189" t="s">
        <v>950</v>
      </c>
    </row>
    <row r="200" spans="1:65" s="2" customFormat="1" ht="11.25">
      <c r="A200" s="34"/>
      <c r="B200" s="35"/>
      <c r="C200" s="36"/>
      <c r="D200" s="191" t="s">
        <v>151</v>
      </c>
      <c r="E200" s="36"/>
      <c r="F200" s="192" t="s">
        <v>310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151</v>
      </c>
      <c r="AU200" s="17" t="s">
        <v>82</v>
      </c>
    </row>
    <row r="201" spans="1:65" s="13" customFormat="1" ht="11.25">
      <c r="B201" s="198"/>
      <c r="C201" s="199"/>
      <c r="D201" s="191" t="s">
        <v>155</v>
      </c>
      <c r="E201" s="199"/>
      <c r="F201" s="201" t="s">
        <v>951</v>
      </c>
      <c r="G201" s="199"/>
      <c r="H201" s="202">
        <v>78.177000000000007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155</v>
      </c>
      <c r="AU201" s="208" t="s">
        <v>82</v>
      </c>
      <c r="AV201" s="13" t="s">
        <v>82</v>
      </c>
      <c r="AW201" s="13" t="s">
        <v>4</v>
      </c>
      <c r="AX201" s="13" t="s">
        <v>79</v>
      </c>
      <c r="AY201" s="208" t="s">
        <v>142</v>
      </c>
    </row>
    <row r="202" spans="1:65" s="2" customFormat="1" ht="16.5" customHeight="1">
      <c r="A202" s="34"/>
      <c r="B202" s="35"/>
      <c r="C202" s="178" t="s">
        <v>321</v>
      </c>
      <c r="D202" s="178" t="s">
        <v>144</v>
      </c>
      <c r="E202" s="179" t="s">
        <v>314</v>
      </c>
      <c r="F202" s="180" t="s">
        <v>315</v>
      </c>
      <c r="G202" s="181" t="s">
        <v>160</v>
      </c>
      <c r="H202" s="182">
        <v>33</v>
      </c>
      <c r="I202" s="183"/>
      <c r="J202" s="184">
        <f>ROUND(I202*H202,2)</f>
        <v>0</v>
      </c>
      <c r="K202" s="180" t="s">
        <v>148</v>
      </c>
      <c r="L202" s="39"/>
      <c r="M202" s="185" t="s">
        <v>19</v>
      </c>
      <c r="N202" s="186" t="s">
        <v>42</v>
      </c>
      <c r="O202" s="64"/>
      <c r="P202" s="187">
        <f>O202*H202</f>
        <v>0</v>
      </c>
      <c r="Q202" s="187">
        <v>4.8999999999999998E-4</v>
      </c>
      <c r="R202" s="187">
        <f>Q202*H202</f>
        <v>1.617E-2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149</v>
      </c>
      <c r="AT202" s="189" t="s">
        <v>144</v>
      </c>
      <c r="AU202" s="189" t="s">
        <v>82</v>
      </c>
      <c r="AY202" s="17" t="s">
        <v>142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79</v>
      </c>
      <c r="BK202" s="190">
        <f>ROUND(I202*H202,2)</f>
        <v>0</v>
      </c>
      <c r="BL202" s="17" t="s">
        <v>149</v>
      </c>
      <c r="BM202" s="189" t="s">
        <v>952</v>
      </c>
    </row>
    <row r="203" spans="1:65" s="2" customFormat="1" ht="11.25">
      <c r="A203" s="34"/>
      <c r="B203" s="35"/>
      <c r="C203" s="36"/>
      <c r="D203" s="191" t="s">
        <v>151</v>
      </c>
      <c r="E203" s="36"/>
      <c r="F203" s="192" t="s">
        <v>317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151</v>
      </c>
      <c r="AU203" s="17" t="s">
        <v>82</v>
      </c>
    </row>
    <row r="204" spans="1:65" s="2" customFormat="1" ht="11.25">
      <c r="A204" s="34"/>
      <c r="B204" s="35"/>
      <c r="C204" s="36"/>
      <c r="D204" s="196" t="s">
        <v>153</v>
      </c>
      <c r="E204" s="36"/>
      <c r="F204" s="197" t="s">
        <v>318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153</v>
      </c>
      <c r="AU204" s="17" t="s">
        <v>82</v>
      </c>
    </row>
    <row r="205" spans="1:65" s="13" customFormat="1" ht="11.25">
      <c r="B205" s="198"/>
      <c r="C205" s="199"/>
      <c r="D205" s="191" t="s">
        <v>155</v>
      </c>
      <c r="E205" s="200" t="s">
        <v>19</v>
      </c>
      <c r="F205" s="201" t="s">
        <v>953</v>
      </c>
      <c r="G205" s="199"/>
      <c r="H205" s="202">
        <v>33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155</v>
      </c>
      <c r="AU205" s="208" t="s">
        <v>82</v>
      </c>
      <c r="AV205" s="13" t="s">
        <v>82</v>
      </c>
      <c r="AW205" s="13" t="s">
        <v>33</v>
      </c>
      <c r="AX205" s="13" t="s">
        <v>79</v>
      </c>
      <c r="AY205" s="208" t="s">
        <v>142</v>
      </c>
    </row>
    <row r="206" spans="1:65" s="12" customFormat="1" ht="22.9" customHeight="1">
      <c r="B206" s="162"/>
      <c r="C206" s="163"/>
      <c r="D206" s="164" t="s">
        <v>70</v>
      </c>
      <c r="E206" s="176" t="s">
        <v>149</v>
      </c>
      <c r="F206" s="176" t="s">
        <v>320</v>
      </c>
      <c r="G206" s="163"/>
      <c r="H206" s="163"/>
      <c r="I206" s="166"/>
      <c r="J206" s="177">
        <f>BK206</f>
        <v>0</v>
      </c>
      <c r="K206" s="163"/>
      <c r="L206" s="168"/>
      <c r="M206" s="169"/>
      <c r="N206" s="170"/>
      <c r="O206" s="170"/>
      <c r="P206" s="171">
        <f>SUM(P207:P219)</f>
        <v>0</v>
      </c>
      <c r="Q206" s="170"/>
      <c r="R206" s="171">
        <f>SUM(R207:R219)</f>
        <v>5.9276207799999998</v>
      </c>
      <c r="S206" s="170"/>
      <c r="T206" s="172">
        <f>SUM(T207:T219)</f>
        <v>0</v>
      </c>
      <c r="AR206" s="173" t="s">
        <v>79</v>
      </c>
      <c r="AT206" s="174" t="s">
        <v>70</v>
      </c>
      <c r="AU206" s="174" t="s">
        <v>79</v>
      </c>
      <c r="AY206" s="173" t="s">
        <v>142</v>
      </c>
      <c r="BK206" s="175">
        <f>SUM(BK207:BK219)</f>
        <v>0</v>
      </c>
    </row>
    <row r="207" spans="1:65" s="2" customFormat="1" ht="16.5" customHeight="1">
      <c r="A207" s="34"/>
      <c r="B207" s="35"/>
      <c r="C207" s="178" t="s">
        <v>332</v>
      </c>
      <c r="D207" s="178" t="s">
        <v>144</v>
      </c>
      <c r="E207" s="179" t="s">
        <v>322</v>
      </c>
      <c r="F207" s="180" t="s">
        <v>323</v>
      </c>
      <c r="G207" s="181" t="s">
        <v>181</v>
      </c>
      <c r="H207" s="182">
        <v>3.0139999999999998</v>
      </c>
      <c r="I207" s="183"/>
      <c r="J207" s="184">
        <f>ROUND(I207*H207,2)</f>
        <v>0</v>
      </c>
      <c r="K207" s="180" t="s">
        <v>148</v>
      </c>
      <c r="L207" s="39"/>
      <c r="M207" s="185" t="s">
        <v>19</v>
      </c>
      <c r="N207" s="186" t="s">
        <v>42</v>
      </c>
      <c r="O207" s="64"/>
      <c r="P207" s="187">
        <f>O207*H207</f>
        <v>0</v>
      </c>
      <c r="Q207" s="187">
        <v>1.8907700000000001</v>
      </c>
      <c r="R207" s="187">
        <f>Q207*H207</f>
        <v>5.6987807799999999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149</v>
      </c>
      <c r="AT207" s="189" t="s">
        <v>144</v>
      </c>
      <c r="AU207" s="189" t="s">
        <v>82</v>
      </c>
      <c r="AY207" s="17" t="s">
        <v>142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79</v>
      </c>
      <c r="BK207" s="190">
        <f>ROUND(I207*H207,2)</f>
        <v>0</v>
      </c>
      <c r="BL207" s="17" t="s">
        <v>149</v>
      </c>
      <c r="BM207" s="189" t="s">
        <v>954</v>
      </c>
    </row>
    <row r="208" spans="1:65" s="2" customFormat="1" ht="11.25">
      <c r="A208" s="34"/>
      <c r="B208" s="35"/>
      <c r="C208" s="36"/>
      <c r="D208" s="191" t="s">
        <v>151</v>
      </c>
      <c r="E208" s="36"/>
      <c r="F208" s="192" t="s">
        <v>325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151</v>
      </c>
      <c r="AU208" s="17" t="s">
        <v>82</v>
      </c>
    </row>
    <row r="209" spans="1:65" s="2" customFormat="1" ht="11.25">
      <c r="A209" s="34"/>
      <c r="B209" s="35"/>
      <c r="C209" s="36"/>
      <c r="D209" s="196" t="s">
        <v>153</v>
      </c>
      <c r="E209" s="36"/>
      <c r="F209" s="197" t="s">
        <v>326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153</v>
      </c>
      <c r="AU209" s="17" t="s">
        <v>82</v>
      </c>
    </row>
    <row r="210" spans="1:65" s="13" customFormat="1" ht="11.25">
      <c r="B210" s="198"/>
      <c r="C210" s="199"/>
      <c r="D210" s="191" t="s">
        <v>155</v>
      </c>
      <c r="E210" s="200" t="s">
        <v>19</v>
      </c>
      <c r="F210" s="201" t="s">
        <v>955</v>
      </c>
      <c r="G210" s="199"/>
      <c r="H210" s="202">
        <v>0.54500000000000004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155</v>
      </c>
      <c r="AU210" s="208" t="s">
        <v>82</v>
      </c>
      <c r="AV210" s="13" t="s">
        <v>82</v>
      </c>
      <c r="AW210" s="13" t="s">
        <v>33</v>
      </c>
      <c r="AX210" s="13" t="s">
        <v>71</v>
      </c>
      <c r="AY210" s="208" t="s">
        <v>142</v>
      </c>
    </row>
    <row r="211" spans="1:65" s="13" customFormat="1" ht="11.25">
      <c r="B211" s="198"/>
      <c r="C211" s="199"/>
      <c r="D211" s="191" t="s">
        <v>155</v>
      </c>
      <c r="E211" s="200" t="s">
        <v>19</v>
      </c>
      <c r="F211" s="201" t="s">
        <v>956</v>
      </c>
      <c r="G211" s="199"/>
      <c r="H211" s="202">
        <v>1.8380000000000001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155</v>
      </c>
      <c r="AU211" s="208" t="s">
        <v>82</v>
      </c>
      <c r="AV211" s="13" t="s">
        <v>82</v>
      </c>
      <c r="AW211" s="13" t="s">
        <v>33</v>
      </c>
      <c r="AX211" s="13" t="s">
        <v>71</v>
      </c>
      <c r="AY211" s="208" t="s">
        <v>142</v>
      </c>
    </row>
    <row r="212" spans="1:65" s="13" customFormat="1" ht="11.25">
      <c r="B212" s="198"/>
      <c r="C212" s="199"/>
      <c r="D212" s="191" t="s">
        <v>155</v>
      </c>
      <c r="E212" s="200" t="s">
        <v>19</v>
      </c>
      <c r="F212" s="201" t="s">
        <v>957</v>
      </c>
      <c r="G212" s="199"/>
      <c r="H212" s="202">
        <v>0.51800000000000002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155</v>
      </c>
      <c r="AU212" s="208" t="s">
        <v>82</v>
      </c>
      <c r="AV212" s="13" t="s">
        <v>82</v>
      </c>
      <c r="AW212" s="13" t="s">
        <v>33</v>
      </c>
      <c r="AX212" s="13" t="s">
        <v>71</v>
      </c>
      <c r="AY212" s="208" t="s">
        <v>142</v>
      </c>
    </row>
    <row r="213" spans="1:65" s="13" customFormat="1" ht="11.25">
      <c r="B213" s="198"/>
      <c r="C213" s="199"/>
      <c r="D213" s="191" t="s">
        <v>155</v>
      </c>
      <c r="E213" s="200" t="s">
        <v>19</v>
      </c>
      <c r="F213" s="201" t="s">
        <v>958</v>
      </c>
      <c r="G213" s="199"/>
      <c r="H213" s="202">
        <v>0.113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155</v>
      </c>
      <c r="AU213" s="208" t="s">
        <v>82</v>
      </c>
      <c r="AV213" s="13" t="s">
        <v>82</v>
      </c>
      <c r="AW213" s="13" t="s">
        <v>33</v>
      </c>
      <c r="AX213" s="13" t="s">
        <v>71</v>
      </c>
      <c r="AY213" s="208" t="s">
        <v>142</v>
      </c>
    </row>
    <row r="214" spans="1:65" s="2" customFormat="1" ht="16.5" customHeight="1">
      <c r="A214" s="34"/>
      <c r="B214" s="35"/>
      <c r="C214" s="178" t="s">
        <v>340</v>
      </c>
      <c r="D214" s="178" t="s">
        <v>144</v>
      </c>
      <c r="E214" s="179" t="s">
        <v>333</v>
      </c>
      <c r="F214" s="180" t="s">
        <v>334</v>
      </c>
      <c r="G214" s="181" t="s">
        <v>335</v>
      </c>
      <c r="H214" s="182">
        <v>2</v>
      </c>
      <c r="I214" s="183"/>
      <c r="J214" s="184">
        <f>ROUND(I214*H214,2)</f>
        <v>0</v>
      </c>
      <c r="K214" s="180" t="s">
        <v>148</v>
      </c>
      <c r="L214" s="39"/>
      <c r="M214" s="185" t="s">
        <v>19</v>
      </c>
      <c r="N214" s="186" t="s">
        <v>42</v>
      </c>
      <c r="O214" s="64"/>
      <c r="P214" s="187">
        <f>O214*H214</f>
        <v>0</v>
      </c>
      <c r="Q214" s="187">
        <v>8.7419999999999998E-2</v>
      </c>
      <c r="R214" s="187">
        <f>Q214*H214</f>
        <v>0.17484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149</v>
      </c>
      <c r="AT214" s="189" t="s">
        <v>144</v>
      </c>
      <c r="AU214" s="189" t="s">
        <v>82</v>
      </c>
      <c r="AY214" s="17" t="s">
        <v>142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149</v>
      </c>
      <c r="BM214" s="189" t="s">
        <v>959</v>
      </c>
    </row>
    <row r="215" spans="1:65" s="2" customFormat="1" ht="11.25">
      <c r="A215" s="34"/>
      <c r="B215" s="35"/>
      <c r="C215" s="36"/>
      <c r="D215" s="191" t="s">
        <v>151</v>
      </c>
      <c r="E215" s="36"/>
      <c r="F215" s="192" t="s">
        <v>337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151</v>
      </c>
      <c r="AU215" s="17" t="s">
        <v>82</v>
      </c>
    </row>
    <row r="216" spans="1:65" s="2" customFormat="1" ht="11.25">
      <c r="A216" s="34"/>
      <c r="B216" s="35"/>
      <c r="C216" s="36"/>
      <c r="D216" s="196" t="s">
        <v>153</v>
      </c>
      <c r="E216" s="36"/>
      <c r="F216" s="197" t="s">
        <v>338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153</v>
      </c>
      <c r="AU216" s="17" t="s">
        <v>82</v>
      </c>
    </row>
    <row r="217" spans="1:65" s="13" customFormat="1" ht="11.25">
      <c r="B217" s="198"/>
      <c r="C217" s="199"/>
      <c r="D217" s="191" t="s">
        <v>155</v>
      </c>
      <c r="E217" s="200" t="s">
        <v>19</v>
      </c>
      <c r="F217" s="201" t="s">
        <v>960</v>
      </c>
      <c r="G217" s="199"/>
      <c r="H217" s="202">
        <v>2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155</v>
      </c>
      <c r="AU217" s="208" t="s">
        <v>82</v>
      </c>
      <c r="AV217" s="13" t="s">
        <v>82</v>
      </c>
      <c r="AW217" s="13" t="s">
        <v>33</v>
      </c>
      <c r="AX217" s="13" t="s">
        <v>79</v>
      </c>
      <c r="AY217" s="208" t="s">
        <v>142</v>
      </c>
    </row>
    <row r="218" spans="1:65" s="2" customFormat="1" ht="16.5" customHeight="1">
      <c r="A218" s="34"/>
      <c r="B218" s="35"/>
      <c r="C218" s="209" t="s">
        <v>345</v>
      </c>
      <c r="D218" s="209" t="s">
        <v>267</v>
      </c>
      <c r="E218" s="210" t="s">
        <v>341</v>
      </c>
      <c r="F218" s="211" t="s">
        <v>342</v>
      </c>
      <c r="G218" s="212" t="s">
        <v>335</v>
      </c>
      <c r="H218" s="213">
        <v>2</v>
      </c>
      <c r="I218" s="214"/>
      <c r="J218" s="215">
        <f>ROUND(I218*H218,2)</f>
        <v>0</v>
      </c>
      <c r="K218" s="211" t="s">
        <v>148</v>
      </c>
      <c r="L218" s="216"/>
      <c r="M218" s="217" t="s">
        <v>19</v>
      </c>
      <c r="N218" s="218" t="s">
        <v>42</v>
      </c>
      <c r="O218" s="64"/>
      <c r="P218" s="187">
        <f>O218*H218</f>
        <v>0</v>
      </c>
      <c r="Q218" s="187">
        <v>2.7E-2</v>
      </c>
      <c r="R218" s="187">
        <f>Q218*H218</f>
        <v>5.3999999999999999E-2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204</v>
      </c>
      <c r="AT218" s="189" t="s">
        <v>267</v>
      </c>
      <c r="AU218" s="189" t="s">
        <v>82</v>
      </c>
      <c r="AY218" s="17" t="s">
        <v>142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79</v>
      </c>
      <c r="BK218" s="190">
        <f>ROUND(I218*H218,2)</f>
        <v>0</v>
      </c>
      <c r="BL218" s="17" t="s">
        <v>149</v>
      </c>
      <c r="BM218" s="189" t="s">
        <v>961</v>
      </c>
    </row>
    <row r="219" spans="1:65" s="2" customFormat="1" ht="11.25">
      <c r="A219" s="34"/>
      <c r="B219" s="35"/>
      <c r="C219" s="36"/>
      <c r="D219" s="191" t="s">
        <v>151</v>
      </c>
      <c r="E219" s="36"/>
      <c r="F219" s="192" t="s">
        <v>342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151</v>
      </c>
      <c r="AU219" s="17" t="s">
        <v>82</v>
      </c>
    </row>
    <row r="220" spans="1:65" s="12" customFormat="1" ht="22.9" customHeight="1">
      <c r="B220" s="162"/>
      <c r="C220" s="163"/>
      <c r="D220" s="164" t="s">
        <v>70</v>
      </c>
      <c r="E220" s="176" t="s">
        <v>178</v>
      </c>
      <c r="F220" s="176" t="s">
        <v>344</v>
      </c>
      <c r="G220" s="163"/>
      <c r="H220" s="163"/>
      <c r="I220" s="166"/>
      <c r="J220" s="177">
        <f>BK220</f>
        <v>0</v>
      </c>
      <c r="K220" s="163"/>
      <c r="L220" s="168"/>
      <c r="M220" s="169"/>
      <c r="N220" s="170"/>
      <c r="O220" s="170"/>
      <c r="P220" s="171">
        <f>SUM(P221:P236)</f>
        <v>0</v>
      </c>
      <c r="Q220" s="170"/>
      <c r="R220" s="171">
        <f>SUM(R221:R236)</f>
        <v>26.942800000000002</v>
      </c>
      <c r="S220" s="170"/>
      <c r="T220" s="172">
        <f>SUM(T221:T236)</f>
        <v>0</v>
      </c>
      <c r="AR220" s="173" t="s">
        <v>79</v>
      </c>
      <c r="AT220" s="174" t="s">
        <v>70</v>
      </c>
      <c r="AU220" s="174" t="s">
        <v>79</v>
      </c>
      <c r="AY220" s="173" t="s">
        <v>142</v>
      </c>
      <c r="BK220" s="175">
        <f>SUM(BK221:BK236)</f>
        <v>0</v>
      </c>
    </row>
    <row r="221" spans="1:65" s="2" customFormat="1" ht="16.5" customHeight="1">
      <c r="A221" s="34"/>
      <c r="B221" s="35"/>
      <c r="C221" s="178" t="s">
        <v>355</v>
      </c>
      <c r="D221" s="178" t="s">
        <v>144</v>
      </c>
      <c r="E221" s="179" t="s">
        <v>346</v>
      </c>
      <c r="F221" s="180" t="s">
        <v>347</v>
      </c>
      <c r="G221" s="181" t="s">
        <v>147</v>
      </c>
      <c r="H221" s="182">
        <v>32</v>
      </c>
      <c r="I221" s="183"/>
      <c r="J221" s="184">
        <f>ROUND(I221*H221,2)</f>
        <v>0</v>
      </c>
      <c r="K221" s="180" t="s">
        <v>148</v>
      </c>
      <c r="L221" s="39"/>
      <c r="M221" s="185" t="s">
        <v>19</v>
      </c>
      <c r="N221" s="186" t="s">
        <v>42</v>
      </c>
      <c r="O221" s="64"/>
      <c r="P221" s="187">
        <f>O221*H221</f>
        <v>0</v>
      </c>
      <c r="Q221" s="187">
        <v>0.46</v>
      </c>
      <c r="R221" s="187">
        <f>Q221*H221</f>
        <v>14.72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149</v>
      </c>
      <c r="AT221" s="189" t="s">
        <v>144</v>
      </c>
      <c r="AU221" s="189" t="s">
        <v>82</v>
      </c>
      <c r="AY221" s="17" t="s">
        <v>142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79</v>
      </c>
      <c r="BK221" s="190">
        <f>ROUND(I221*H221,2)</f>
        <v>0</v>
      </c>
      <c r="BL221" s="17" t="s">
        <v>149</v>
      </c>
      <c r="BM221" s="189" t="s">
        <v>962</v>
      </c>
    </row>
    <row r="222" spans="1:65" s="2" customFormat="1" ht="11.25">
      <c r="A222" s="34"/>
      <c r="B222" s="35"/>
      <c r="C222" s="36"/>
      <c r="D222" s="191" t="s">
        <v>151</v>
      </c>
      <c r="E222" s="36"/>
      <c r="F222" s="192" t="s">
        <v>349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151</v>
      </c>
      <c r="AU222" s="17" t="s">
        <v>82</v>
      </c>
    </row>
    <row r="223" spans="1:65" s="2" customFormat="1" ht="11.25">
      <c r="A223" s="34"/>
      <c r="B223" s="35"/>
      <c r="C223" s="36"/>
      <c r="D223" s="196" t="s">
        <v>153</v>
      </c>
      <c r="E223" s="36"/>
      <c r="F223" s="197" t="s">
        <v>350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153</v>
      </c>
      <c r="AU223" s="17" t="s">
        <v>82</v>
      </c>
    </row>
    <row r="224" spans="1:65" s="2" customFormat="1" ht="19.5">
      <c r="A224" s="34"/>
      <c r="B224" s="35"/>
      <c r="C224" s="36"/>
      <c r="D224" s="191" t="s">
        <v>351</v>
      </c>
      <c r="E224" s="36"/>
      <c r="F224" s="219" t="s">
        <v>352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351</v>
      </c>
      <c r="AU224" s="17" t="s">
        <v>82</v>
      </c>
    </row>
    <row r="225" spans="1:65" s="13" customFormat="1" ht="11.25">
      <c r="B225" s="198"/>
      <c r="C225" s="199"/>
      <c r="D225" s="191" t="s">
        <v>155</v>
      </c>
      <c r="E225" s="200" t="s">
        <v>19</v>
      </c>
      <c r="F225" s="201" t="s">
        <v>943</v>
      </c>
      <c r="G225" s="199"/>
      <c r="H225" s="202">
        <v>32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155</v>
      </c>
      <c r="AU225" s="208" t="s">
        <v>82</v>
      </c>
      <c r="AV225" s="13" t="s">
        <v>82</v>
      </c>
      <c r="AW225" s="13" t="s">
        <v>33</v>
      </c>
      <c r="AX225" s="13" t="s">
        <v>79</v>
      </c>
      <c r="AY225" s="208" t="s">
        <v>142</v>
      </c>
    </row>
    <row r="226" spans="1:65" s="2" customFormat="1" ht="16.5" customHeight="1">
      <c r="A226" s="34"/>
      <c r="B226" s="35"/>
      <c r="C226" s="178" t="s">
        <v>361</v>
      </c>
      <c r="D226" s="178" t="s">
        <v>144</v>
      </c>
      <c r="E226" s="179" t="s">
        <v>356</v>
      </c>
      <c r="F226" s="180" t="s">
        <v>357</v>
      </c>
      <c r="G226" s="181" t="s">
        <v>147</v>
      </c>
      <c r="H226" s="182">
        <v>32</v>
      </c>
      <c r="I226" s="183"/>
      <c r="J226" s="184">
        <f>ROUND(I226*H226,2)</f>
        <v>0</v>
      </c>
      <c r="K226" s="180" t="s">
        <v>148</v>
      </c>
      <c r="L226" s="39"/>
      <c r="M226" s="185" t="s">
        <v>19</v>
      </c>
      <c r="N226" s="186" t="s">
        <v>42</v>
      </c>
      <c r="O226" s="64"/>
      <c r="P226" s="187">
        <f>O226*H226</f>
        <v>0</v>
      </c>
      <c r="Q226" s="187">
        <v>8.9219999999999994E-2</v>
      </c>
      <c r="R226" s="187">
        <f>Q226*H226</f>
        <v>2.8550399999999998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149</v>
      </c>
      <c r="AT226" s="189" t="s">
        <v>144</v>
      </c>
      <c r="AU226" s="189" t="s">
        <v>82</v>
      </c>
      <c r="AY226" s="17" t="s">
        <v>142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79</v>
      </c>
      <c r="BK226" s="190">
        <f>ROUND(I226*H226,2)</f>
        <v>0</v>
      </c>
      <c r="BL226" s="17" t="s">
        <v>149</v>
      </c>
      <c r="BM226" s="189" t="s">
        <v>963</v>
      </c>
    </row>
    <row r="227" spans="1:65" s="2" customFormat="1" ht="29.25">
      <c r="A227" s="34"/>
      <c r="B227" s="35"/>
      <c r="C227" s="36"/>
      <c r="D227" s="191" t="s">
        <v>151</v>
      </c>
      <c r="E227" s="36"/>
      <c r="F227" s="192" t="s">
        <v>359</v>
      </c>
      <c r="G227" s="36"/>
      <c r="H227" s="36"/>
      <c r="I227" s="193"/>
      <c r="J227" s="36"/>
      <c r="K227" s="36"/>
      <c r="L227" s="39"/>
      <c r="M227" s="194"/>
      <c r="N227" s="195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151</v>
      </c>
      <c r="AU227" s="17" t="s">
        <v>82</v>
      </c>
    </row>
    <row r="228" spans="1:65" s="2" customFormat="1" ht="11.25">
      <c r="A228" s="34"/>
      <c r="B228" s="35"/>
      <c r="C228" s="36"/>
      <c r="D228" s="196" t="s">
        <v>153</v>
      </c>
      <c r="E228" s="36"/>
      <c r="F228" s="197" t="s">
        <v>360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153</v>
      </c>
      <c r="AU228" s="17" t="s">
        <v>82</v>
      </c>
    </row>
    <row r="229" spans="1:65" s="13" customFormat="1" ht="11.25">
      <c r="B229" s="198"/>
      <c r="C229" s="199"/>
      <c r="D229" s="191" t="s">
        <v>155</v>
      </c>
      <c r="E229" s="200" t="s">
        <v>19</v>
      </c>
      <c r="F229" s="201" t="s">
        <v>943</v>
      </c>
      <c r="G229" s="199"/>
      <c r="H229" s="202">
        <v>32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155</v>
      </c>
      <c r="AU229" s="208" t="s">
        <v>82</v>
      </c>
      <c r="AV229" s="13" t="s">
        <v>82</v>
      </c>
      <c r="AW229" s="13" t="s">
        <v>33</v>
      </c>
      <c r="AX229" s="13" t="s">
        <v>79</v>
      </c>
      <c r="AY229" s="208" t="s">
        <v>142</v>
      </c>
    </row>
    <row r="230" spans="1:65" s="2" customFormat="1" ht="16.5" customHeight="1">
      <c r="A230" s="34"/>
      <c r="B230" s="35"/>
      <c r="C230" s="209" t="s">
        <v>366</v>
      </c>
      <c r="D230" s="209" t="s">
        <v>267</v>
      </c>
      <c r="E230" s="210" t="s">
        <v>362</v>
      </c>
      <c r="F230" s="211" t="s">
        <v>363</v>
      </c>
      <c r="G230" s="212" t="s">
        <v>147</v>
      </c>
      <c r="H230" s="213">
        <v>32.96</v>
      </c>
      <c r="I230" s="214"/>
      <c r="J230" s="215">
        <f>ROUND(I230*H230,2)</f>
        <v>0</v>
      </c>
      <c r="K230" s="211" t="s">
        <v>148</v>
      </c>
      <c r="L230" s="216"/>
      <c r="M230" s="217" t="s">
        <v>19</v>
      </c>
      <c r="N230" s="218" t="s">
        <v>42</v>
      </c>
      <c r="O230" s="64"/>
      <c r="P230" s="187">
        <f>O230*H230</f>
        <v>0</v>
      </c>
      <c r="Q230" s="187">
        <v>0.13100000000000001</v>
      </c>
      <c r="R230" s="187">
        <f>Q230*H230</f>
        <v>4.3177600000000007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204</v>
      </c>
      <c r="AT230" s="189" t="s">
        <v>267</v>
      </c>
      <c r="AU230" s="189" t="s">
        <v>82</v>
      </c>
      <c r="AY230" s="17" t="s">
        <v>142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79</v>
      </c>
      <c r="BK230" s="190">
        <f>ROUND(I230*H230,2)</f>
        <v>0</v>
      </c>
      <c r="BL230" s="17" t="s">
        <v>149</v>
      </c>
      <c r="BM230" s="189" t="s">
        <v>964</v>
      </c>
    </row>
    <row r="231" spans="1:65" s="2" customFormat="1" ht="11.25">
      <c r="A231" s="34"/>
      <c r="B231" s="35"/>
      <c r="C231" s="36"/>
      <c r="D231" s="191" t="s">
        <v>151</v>
      </c>
      <c r="E231" s="36"/>
      <c r="F231" s="192" t="s">
        <v>363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151</v>
      </c>
      <c r="AU231" s="17" t="s">
        <v>82</v>
      </c>
    </row>
    <row r="232" spans="1:65" s="13" customFormat="1" ht="11.25">
      <c r="B232" s="198"/>
      <c r="C232" s="199"/>
      <c r="D232" s="191" t="s">
        <v>155</v>
      </c>
      <c r="E232" s="199"/>
      <c r="F232" s="201" t="s">
        <v>965</v>
      </c>
      <c r="G232" s="199"/>
      <c r="H232" s="202">
        <v>32.96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155</v>
      </c>
      <c r="AU232" s="208" t="s">
        <v>82</v>
      </c>
      <c r="AV232" s="13" t="s">
        <v>82</v>
      </c>
      <c r="AW232" s="13" t="s">
        <v>4</v>
      </c>
      <c r="AX232" s="13" t="s">
        <v>79</v>
      </c>
      <c r="AY232" s="208" t="s">
        <v>142</v>
      </c>
    </row>
    <row r="233" spans="1:65" s="2" customFormat="1" ht="21.75" customHeight="1">
      <c r="A233" s="34"/>
      <c r="B233" s="35"/>
      <c r="C233" s="178" t="s">
        <v>373</v>
      </c>
      <c r="D233" s="178" t="s">
        <v>144</v>
      </c>
      <c r="E233" s="179" t="s">
        <v>966</v>
      </c>
      <c r="F233" s="180" t="s">
        <v>967</v>
      </c>
      <c r="G233" s="181" t="s">
        <v>147</v>
      </c>
      <c r="H233" s="182">
        <v>50</v>
      </c>
      <c r="I233" s="183"/>
      <c r="J233" s="184">
        <f>ROUND(I233*H233,2)</f>
        <v>0</v>
      </c>
      <c r="K233" s="180" t="s">
        <v>148</v>
      </c>
      <c r="L233" s="39"/>
      <c r="M233" s="185" t="s">
        <v>19</v>
      </c>
      <c r="N233" s="186" t="s">
        <v>42</v>
      </c>
      <c r="O233" s="64"/>
      <c r="P233" s="187">
        <f>O233*H233</f>
        <v>0</v>
      </c>
      <c r="Q233" s="187">
        <v>0.10100000000000001</v>
      </c>
      <c r="R233" s="187">
        <f>Q233*H233</f>
        <v>5.0500000000000007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149</v>
      </c>
      <c r="AT233" s="189" t="s">
        <v>144</v>
      </c>
      <c r="AU233" s="189" t="s">
        <v>82</v>
      </c>
      <c r="AY233" s="17" t="s">
        <v>142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79</v>
      </c>
      <c r="BK233" s="190">
        <f>ROUND(I233*H233,2)</f>
        <v>0</v>
      </c>
      <c r="BL233" s="17" t="s">
        <v>149</v>
      </c>
      <c r="BM233" s="189" t="s">
        <v>968</v>
      </c>
    </row>
    <row r="234" spans="1:65" s="2" customFormat="1" ht="19.5">
      <c r="A234" s="34"/>
      <c r="B234" s="35"/>
      <c r="C234" s="36"/>
      <c r="D234" s="191" t="s">
        <v>151</v>
      </c>
      <c r="E234" s="36"/>
      <c r="F234" s="192" t="s">
        <v>969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151</v>
      </c>
      <c r="AU234" s="17" t="s">
        <v>82</v>
      </c>
    </row>
    <row r="235" spans="1:65" s="2" customFormat="1" ht="11.25">
      <c r="A235" s="34"/>
      <c r="B235" s="35"/>
      <c r="C235" s="36"/>
      <c r="D235" s="196" t="s">
        <v>153</v>
      </c>
      <c r="E235" s="36"/>
      <c r="F235" s="197" t="s">
        <v>970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153</v>
      </c>
      <c r="AU235" s="17" t="s">
        <v>82</v>
      </c>
    </row>
    <row r="236" spans="1:65" s="13" customFormat="1" ht="11.25">
      <c r="B236" s="198"/>
      <c r="C236" s="199"/>
      <c r="D236" s="191" t="s">
        <v>155</v>
      </c>
      <c r="E236" s="200" t="s">
        <v>19</v>
      </c>
      <c r="F236" s="201" t="s">
        <v>971</v>
      </c>
      <c r="G236" s="199"/>
      <c r="H236" s="202">
        <v>50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155</v>
      </c>
      <c r="AU236" s="208" t="s">
        <v>82</v>
      </c>
      <c r="AV236" s="13" t="s">
        <v>82</v>
      </c>
      <c r="AW236" s="13" t="s">
        <v>33</v>
      </c>
      <c r="AX236" s="13" t="s">
        <v>79</v>
      </c>
      <c r="AY236" s="208" t="s">
        <v>142</v>
      </c>
    </row>
    <row r="237" spans="1:65" s="12" customFormat="1" ht="22.9" customHeight="1">
      <c r="B237" s="162"/>
      <c r="C237" s="163"/>
      <c r="D237" s="164" t="s">
        <v>70</v>
      </c>
      <c r="E237" s="176" t="s">
        <v>204</v>
      </c>
      <c r="F237" s="176" t="s">
        <v>372</v>
      </c>
      <c r="G237" s="163"/>
      <c r="H237" s="163"/>
      <c r="I237" s="166"/>
      <c r="J237" s="177">
        <f>BK237</f>
        <v>0</v>
      </c>
      <c r="K237" s="163"/>
      <c r="L237" s="168"/>
      <c r="M237" s="169"/>
      <c r="N237" s="170"/>
      <c r="O237" s="170"/>
      <c r="P237" s="171">
        <f>SUM(P238:P380)</f>
        <v>0</v>
      </c>
      <c r="Q237" s="170"/>
      <c r="R237" s="171">
        <f>SUM(R238:R380)</f>
        <v>2.3484511599999998</v>
      </c>
      <c r="S237" s="170"/>
      <c r="T237" s="172">
        <f>SUM(T238:T380)</f>
        <v>5.9939999999999989</v>
      </c>
      <c r="AR237" s="173" t="s">
        <v>79</v>
      </c>
      <c r="AT237" s="174" t="s">
        <v>70</v>
      </c>
      <c r="AU237" s="174" t="s">
        <v>79</v>
      </c>
      <c r="AY237" s="173" t="s">
        <v>142</v>
      </c>
      <c r="BK237" s="175">
        <f>SUM(BK238:BK380)</f>
        <v>0</v>
      </c>
    </row>
    <row r="238" spans="1:65" s="2" customFormat="1" ht="16.5" customHeight="1">
      <c r="A238" s="34"/>
      <c r="B238" s="35"/>
      <c r="C238" s="178" t="s">
        <v>380</v>
      </c>
      <c r="D238" s="178" t="s">
        <v>144</v>
      </c>
      <c r="E238" s="179" t="s">
        <v>972</v>
      </c>
      <c r="F238" s="180" t="s">
        <v>973</v>
      </c>
      <c r="G238" s="181" t="s">
        <v>160</v>
      </c>
      <c r="H238" s="182">
        <v>10</v>
      </c>
      <c r="I238" s="183"/>
      <c r="J238" s="184">
        <f>ROUND(I238*H238,2)</f>
        <v>0</v>
      </c>
      <c r="K238" s="180" t="s">
        <v>148</v>
      </c>
      <c r="L238" s="39"/>
      <c r="M238" s="185" t="s">
        <v>19</v>
      </c>
      <c r="N238" s="186" t="s">
        <v>42</v>
      </c>
      <c r="O238" s="64"/>
      <c r="P238" s="187">
        <f>O238*H238</f>
        <v>0</v>
      </c>
      <c r="Q238" s="187">
        <v>0</v>
      </c>
      <c r="R238" s="187">
        <f>Q238*H238</f>
        <v>0</v>
      </c>
      <c r="S238" s="187">
        <v>5.0000000000000001E-3</v>
      </c>
      <c r="T238" s="188">
        <f>S238*H238</f>
        <v>0.05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149</v>
      </c>
      <c r="AT238" s="189" t="s">
        <v>144</v>
      </c>
      <c r="AU238" s="189" t="s">
        <v>82</v>
      </c>
      <c r="AY238" s="17" t="s">
        <v>142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79</v>
      </c>
      <c r="BK238" s="190">
        <f>ROUND(I238*H238,2)</f>
        <v>0</v>
      </c>
      <c r="BL238" s="17" t="s">
        <v>149</v>
      </c>
      <c r="BM238" s="189" t="s">
        <v>974</v>
      </c>
    </row>
    <row r="239" spans="1:65" s="2" customFormat="1" ht="11.25">
      <c r="A239" s="34"/>
      <c r="B239" s="35"/>
      <c r="C239" s="36"/>
      <c r="D239" s="191" t="s">
        <v>151</v>
      </c>
      <c r="E239" s="36"/>
      <c r="F239" s="192" t="s">
        <v>975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151</v>
      </c>
      <c r="AU239" s="17" t="s">
        <v>82</v>
      </c>
    </row>
    <row r="240" spans="1:65" s="2" customFormat="1" ht="11.25">
      <c r="A240" s="34"/>
      <c r="B240" s="35"/>
      <c r="C240" s="36"/>
      <c r="D240" s="196" t="s">
        <v>153</v>
      </c>
      <c r="E240" s="36"/>
      <c r="F240" s="197" t="s">
        <v>976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82</v>
      </c>
    </row>
    <row r="241" spans="1:65" s="13" customFormat="1" ht="11.25">
      <c r="B241" s="198"/>
      <c r="C241" s="199"/>
      <c r="D241" s="191" t="s">
        <v>155</v>
      </c>
      <c r="E241" s="200" t="s">
        <v>19</v>
      </c>
      <c r="F241" s="201" t="s">
        <v>977</v>
      </c>
      <c r="G241" s="199"/>
      <c r="H241" s="202">
        <v>10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155</v>
      </c>
      <c r="AU241" s="208" t="s">
        <v>82</v>
      </c>
      <c r="AV241" s="13" t="s">
        <v>82</v>
      </c>
      <c r="AW241" s="13" t="s">
        <v>33</v>
      </c>
      <c r="AX241" s="13" t="s">
        <v>79</v>
      </c>
      <c r="AY241" s="208" t="s">
        <v>142</v>
      </c>
    </row>
    <row r="242" spans="1:65" s="2" customFormat="1" ht="16.5" customHeight="1">
      <c r="A242" s="34"/>
      <c r="B242" s="35"/>
      <c r="C242" s="178" t="s">
        <v>387</v>
      </c>
      <c r="D242" s="178" t="s">
        <v>144</v>
      </c>
      <c r="E242" s="179" t="s">
        <v>392</v>
      </c>
      <c r="F242" s="180" t="s">
        <v>393</v>
      </c>
      <c r="G242" s="181" t="s">
        <v>160</v>
      </c>
      <c r="H242" s="182">
        <v>8</v>
      </c>
      <c r="I242" s="183"/>
      <c r="J242" s="184">
        <f>ROUND(I242*H242,2)</f>
        <v>0</v>
      </c>
      <c r="K242" s="180" t="s">
        <v>148</v>
      </c>
      <c r="L242" s="39"/>
      <c r="M242" s="185" t="s">
        <v>19</v>
      </c>
      <c r="N242" s="186" t="s">
        <v>42</v>
      </c>
      <c r="O242" s="64"/>
      <c r="P242" s="187">
        <f>O242*H242</f>
        <v>0</v>
      </c>
      <c r="Q242" s="187">
        <v>1.0000000000000001E-5</v>
      </c>
      <c r="R242" s="187">
        <f>Q242*H242</f>
        <v>8.0000000000000007E-5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149</v>
      </c>
      <c r="AT242" s="189" t="s">
        <v>144</v>
      </c>
      <c r="AU242" s="189" t="s">
        <v>82</v>
      </c>
      <c r="AY242" s="17" t="s">
        <v>142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79</v>
      </c>
      <c r="BK242" s="190">
        <f>ROUND(I242*H242,2)</f>
        <v>0</v>
      </c>
      <c r="BL242" s="17" t="s">
        <v>149</v>
      </c>
      <c r="BM242" s="189" t="s">
        <v>978</v>
      </c>
    </row>
    <row r="243" spans="1:65" s="2" customFormat="1" ht="11.25">
      <c r="A243" s="34"/>
      <c r="B243" s="35"/>
      <c r="C243" s="36"/>
      <c r="D243" s="191" t="s">
        <v>151</v>
      </c>
      <c r="E243" s="36"/>
      <c r="F243" s="192" t="s">
        <v>395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151</v>
      </c>
      <c r="AU243" s="17" t="s">
        <v>82</v>
      </c>
    </row>
    <row r="244" spans="1:65" s="2" customFormat="1" ht="11.25">
      <c r="A244" s="34"/>
      <c r="B244" s="35"/>
      <c r="C244" s="36"/>
      <c r="D244" s="196" t="s">
        <v>153</v>
      </c>
      <c r="E244" s="36"/>
      <c r="F244" s="197" t="s">
        <v>396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153</v>
      </c>
      <c r="AU244" s="17" t="s">
        <v>82</v>
      </c>
    </row>
    <row r="245" spans="1:65" s="13" customFormat="1" ht="11.25">
      <c r="B245" s="198"/>
      <c r="C245" s="199"/>
      <c r="D245" s="191" t="s">
        <v>155</v>
      </c>
      <c r="E245" s="200" t="s">
        <v>19</v>
      </c>
      <c r="F245" s="201" t="s">
        <v>979</v>
      </c>
      <c r="G245" s="199"/>
      <c r="H245" s="202">
        <v>2</v>
      </c>
      <c r="I245" s="203"/>
      <c r="J245" s="199"/>
      <c r="K245" s="199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155</v>
      </c>
      <c r="AU245" s="208" t="s">
        <v>82</v>
      </c>
      <c r="AV245" s="13" t="s">
        <v>82</v>
      </c>
      <c r="AW245" s="13" t="s">
        <v>33</v>
      </c>
      <c r="AX245" s="13" t="s">
        <v>71</v>
      </c>
      <c r="AY245" s="208" t="s">
        <v>142</v>
      </c>
    </row>
    <row r="246" spans="1:65" s="13" customFormat="1" ht="11.25">
      <c r="B246" s="198"/>
      <c r="C246" s="199"/>
      <c r="D246" s="191" t="s">
        <v>155</v>
      </c>
      <c r="E246" s="200" t="s">
        <v>19</v>
      </c>
      <c r="F246" s="201" t="s">
        <v>980</v>
      </c>
      <c r="G246" s="199"/>
      <c r="H246" s="202">
        <v>2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155</v>
      </c>
      <c r="AU246" s="208" t="s">
        <v>82</v>
      </c>
      <c r="AV246" s="13" t="s">
        <v>82</v>
      </c>
      <c r="AW246" s="13" t="s">
        <v>33</v>
      </c>
      <c r="AX246" s="13" t="s">
        <v>71</v>
      </c>
      <c r="AY246" s="208" t="s">
        <v>142</v>
      </c>
    </row>
    <row r="247" spans="1:65" s="13" customFormat="1" ht="11.25">
      <c r="B247" s="198"/>
      <c r="C247" s="199"/>
      <c r="D247" s="191" t="s">
        <v>155</v>
      </c>
      <c r="E247" s="200" t="s">
        <v>19</v>
      </c>
      <c r="F247" s="201" t="s">
        <v>981</v>
      </c>
      <c r="G247" s="199"/>
      <c r="H247" s="202">
        <v>1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155</v>
      </c>
      <c r="AU247" s="208" t="s">
        <v>82</v>
      </c>
      <c r="AV247" s="13" t="s">
        <v>82</v>
      </c>
      <c r="AW247" s="13" t="s">
        <v>33</v>
      </c>
      <c r="AX247" s="13" t="s">
        <v>71</v>
      </c>
      <c r="AY247" s="208" t="s">
        <v>142</v>
      </c>
    </row>
    <row r="248" spans="1:65" s="13" customFormat="1" ht="11.25">
      <c r="B248" s="198"/>
      <c r="C248" s="199"/>
      <c r="D248" s="191" t="s">
        <v>155</v>
      </c>
      <c r="E248" s="200" t="s">
        <v>19</v>
      </c>
      <c r="F248" s="201" t="s">
        <v>982</v>
      </c>
      <c r="G248" s="199"/>
      <c r="H248" s="202">
        <v>2</v>
      </c>
      <c r="I248" s="203"/>
      <c r="J248" s="199"/>
      <c r="K248" s="199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155</v>
      </c>
      <c r="AU248" s="208" t="s">
        <v>82</v>
      </c>
      <c r="AV248" s="13" t="s">
        <v>82</v>
      </c>
      <c r="AW248" s="13" t="s">
        <v>33</v>
      </c>
      <c r="AX248" s="13" t="s">
        <v>71</v>
      </c>
      <c r="AY248" s="208" t="s">
        <v>142</v>
      </c>
    </row>
    <row r="249" spans="1:65" s="13" customFormat="1" ht="11.25">
      <c r="B249" s="198"/>
      <c r="C249" s="199"/>
      <c r="D249" s="191" t="s">
        <v>155</v>
      </c>
      <c r="E249" s="200" t="s">
        <v>19</v>
      </c>
      <c r="F249" s="201" t="s">
        <v>983</v>
      </c>
      <c r="G249" s="199"/>
      <c r="H249" s="202">
        <v>1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155</v>
      </c>
      <c r="AU249" s="208" t="s">
        <v>82</v>
      </c>
      <c r="AV249" s="13" t="s">
        <v>82</v>
      </c>
      <c r="AW249" s="13" t="s">
        <v>33</v>
      </c>
      <c r="AX249" s="13" t="s">
        <v>71</v>
      </c>
      <c r="AY249" s="208" t="s">
        <v>142</v>
      </c>
    </row>
    <row r="250" spans="1:65" s="2" customFormat="1" ht="16.5" customHeight="1">
      <c r="A250" s="34"/>
      <c r="B250" s="35"/>
      <c r="C250" s="209" t="s">
        <v>391</v>
      </c>
      <c r="D250" s="209" t="s">
        <v>267</v>
      </c>
      <c r="E250" s="210" t="s">
        <v>405</v>
      </c>
      <c r="F250" s="211" t="s">
        <v>406</v>
      </c>
      <c r="G250" s="212" t="s">
        <v>160</v>
      </c>
      <c r="H250" s="213">
        <v>8.24</v>
      </c>
      <c r="I250" s="214"/>
      <c r="J250" s="215">
        <f>ROUND(I250*H250,2)</f>
        <v>0</v>
      </c>
      <c r="K250" s="211" t="s">
        <v>148</v>
      </c>
      <c r="L250" s="216"/>
      <c r="M250" s="217" t="s">
        <v>19</v>
      </c>
      <c r="N250" s="218" t="s">
        <v>42</v>
      </c>
      <c r="O250" s="64"/>
      <c r="P250" s="187">
        <f>O250*H250</f>
        <v>0</v>
      </c>
      <c r="Q250" s="187">
        <v>1.4499999999999999E-3</v>
      </c>
      <c r="R250" s="187">
        <f>Q250*H250</f>
        <v>1.1948E-2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204</v>
      </c>
      <c r="AT250" s="189" t="s">
        <v>267</v>
      </c>
      <c r="AU250" s="189" t="s">
        <v>82</v>
      </c>
      <c r="AY250" s="17" t="s">
        <v>142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79</v>
      </c>
      <c r="BK250" s="190">
        <f>ROUND(I250*H250,2)</f>
        <v>0</v>
      </c>
      <c r="BL250" s="17" t="s">
        <v>149</v>
      </c>
      <c r="BM250" s="189" t="s">
        <v>984</v>
      </c>
    </row>
    <row r="251" spans="1:65" s="2" customFormat="1" ht="11.25">
      <c r="A251" s="34"/>
      <c r="B251" s="35"/>
      <c r="C251" s="36"/>
      <c r="D251" s="191" t="s">
        <v>151</v>
      </c>
      <c r="E251" s="36"/>
      <c r="F251" s="192" t="s">
        <v>406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151</v>
      </c>
      <c r="AU251" s="17" t="s">
        <v>82</v>
      </c>
    </row>
    <row r="252" spans="1:65" s="13" customFormat="1" ht="11.25">
      <c r="B252" s="198"/>
      <c r="C252" s="199"/>
      <c r="D252" s="191" t="s">
        <v>155</v>
      </c>
      <c r="E252" s="200" t="s">
        <v>19</v>
      </c>
      <c r="F252" s="201" t="s">
        <v>985</v>
      </c>
      <c r="G252" s="199"/>
      <c r="H252" s="202">
        <v>8.24</v>
      </c>
      <c r="I252" s="203"/>
      <c r="J252" s="199"/>
      <c r="K252" s="199"/>
      <c r="L252" s="204"/>
      <c r="M252" s="205"/>
      <c r="N252" s="206"/>
      <c r="O252" s="206"/>
      <c r="P252" s="206"/>
      <c r="Q252" s="206"/>
      <c r="R252" s="206"/>
      <c r="S252" s="206"/>
      <c r="T252" s="207"/>
      <c r="AT252" s="208" t="s">
        <v>155</v>
      </c>
      <c r="AU252" s="208" t="s">
        <v>82</v>
      </c>
      <c r="AV252" s="13" t="s">
        <v>82</v>
      </c>
      <c r="AW252" s="13" t="s">
        <v>33</v>
      </c>
      <c r="AX252" s="13" t="s">
        <v>79</v>
      </c>
      <c r="AY252" s="208" t="s">
        <v>142</v>
      </c>
    </row>
    <row r="253" spans="1:65" s="2" customFormat="1" ht="16.5" customHeight="1">
      <c r="A253" s="34"/>
      <c r="B253" s="35"/>
      <c r="C253" s="178" t="s">
        <v>404</v>
      </c>
      <c r="D253" s="178" t="s">
        <v>144</v>
      </c>
      <c r="E253" s="179" t="s">
        <v>420</v>
      </c>
      <c r="F253" s="180" t="s">
        <v>421</v>
      </c>
      <c r="G253" s="181" t="s">
        <v>160</v>
      </c>
      <c r="H253" s="182">
        <v>2</v>
      </c>
      <c r="I253" s="183"/>
      <c r="J253" s="184">
        <f>ROUND(I253*H253,2)</f>
        <v>0</v>
      </c>
      <c r="K253" s="180" t="s">
        <v>148</v>
      </c>
      <c r="L253" s="39"/>
      <c r="M253" s="185" t="s">
        <v>19</v>
      </c>
      <c r="N253" s="186" t="s">
        <v>42</v>
      </c>
      <c r="O253" s="64"/>
      <c r="P253" s="187">
        <f>O253*H253</f>
        <v>0</v>
      </c>
      <c r="Q253" s="187">
        <v>1.0000000000000001E-5</v>
      </c>
      <c r="R253" s="187">
        <f>Q253*H253</f>
        <v>2.0000000000000002E-5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149</v>
      </c>
      <c r="AT253" s="189" t="s">
        <v>144</v>
      </c>
      <c r="AU253" s="189" t="s">
        <v>82</v>
      </c>
      <c r="AY253" s="17" t="s">
        <v>142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79</v>
      </c>
      <c r="BK253" s="190">
        <f>ROUND(I253*H253,2)</f>
        <v>0</v>
      </c>
      <c r="BL253" s="17" t="s">
        <v>149</v>
      </c>
      <c r="BM253" s="189" t="s">
        <v>986</v>
      </c>
    </row>
    <row r="254" spans="1:65" s="2" customFormat="1" ht="11.25">
      <c r="A254" s="34"/>
      <c r="B254" s="35"/>
      <c r="C254" s="36"/>
      <c r="D254" s="191" t="s">
        <v>151</v>
      </c>
      <c r="E254" s="36"/>
      <c r="F254" s="192" t="s">
        <v>423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151</v>
      </c>
      <c r="AU254" s="17" t="s">
        <v>82</v>
      </c>
    </row>
    <row r="255" spans="1:65" s="2" customFormat="1" ht="11.25">
      <c r="A255" s="34"/>
      <c r="B255" s="35"/>
      <c r="C255" s="36"/>
      <c r="D255" s="196" t="s">
        <v>153</v>
      </c>
      <c r="E255" s="36"/>
      <c r="F255" s="197" t="s">
        <v>424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153</v>
      </c>
      <c r="AU255" s="17" t="s">
        <v>82</v>
      </c>
    </row>
    <row r="256" spans="1:65" s="13" customFormat="1" ht="11.25">
      <c r="B256" s="198"/>
      <c r="C256" s="199"/>
      <c r="D256" s="191" t="s">
        <v>155</v>
      </c>
      <c r="E256" s="200" t="s">
        <v>19</v>
      </c>
      <c r="F256" s="201" t="s">
        <v>987</v>
      </c>
      <c r="G256" s="199"/>
      <c r="H256" s="202">
        <v>0.5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155</v>
      </c>
      <c r="AU256" s="208" t="s">
        <v>82</v>
      </c>
      <c r="AV256" s="13" t="s">
        <v>82</v>
      </c>
      <c r="AW256" s="13" t="s">
        <v>33</v>
      </c>
      <c r="AX256" s="13" t="s">
        <v>71</v>
      </c>
      <c r="AY256" s="208" t="s">
        <v>142</v>
      </c>
    </row>
    <row r="257" spans="1:65" s="13" customFormat="1" ht="11.25">
      <c r="B257" s="198"/>
      <c r="C257" s="199"/>
      <c r="D257" s="191" t="s">
        <v>155</v>
      </c>
      <c r="E257" s="200" t="s">
        <v>19</v>
      </c>
      <c r="F257" s="201" t="s">
        <v>988</v>
      </c>
      <c r="G257" s="199"/>
      <c r="H257" s="202">
        <v>1.5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155</v>
      </c>
      <c r="AU257" s="208" t="s">
        <v>82</v>
      </c>
      <c r="AV257" s="13" t="s">
        <v>82</v>
      </c>
      <c r="AW257" s="13" t="s">
        <v>33</v>
      </c>
      <c r="AX257" s="13" t="s">
        <v>71</v>
      </c>
      <c r="AY257" s="208" t="s">
        <v>142</v>
      </c>
    </row>
    <row r="258" spans="1:65" s="2" customFormat="1" ht="16.5" customHeight="1">
      <c r="A258" s="34"/>
      <c r="B258" s="35"/>
      <c r="C258" s="209" t="s">
        <v>413</v>
      </c>
      <c r="D258" s="209" t="s">
        <v>267</v>
      </c>
      <c r="E258" s="210" t="s">
        <v>429</v>
      </c>
      <c r="F258" s="211" t="s">
        <v>430</v>
      </c>
      <c r="G258" s="212" t="s">
        <v>160</v>
      </c>
      <c r="H258" s="213">
        <v>2.06</v>
      </c>
      <c r="I258" s="214"/>
      <c r="J258" s="215">
        <f>ROUND(I258*H258,2)</f>
        <v>0</v>
      </c>
      <c r="K258" s="211" t="s">
        <v>148</v>
      </c>
      <c r="L258" s="216"/>
      <c r="M258" s="217" t="s">
        <v>19</v>
      </c>
      <c r="N258" s="218" t="s">
        <v>42</v>
      </c>
      <c r="O258" s="64"/>
      <c r="P258" s="187">
        <f>O258*H258</f>
        <v>0</v>
      </c>
      <c r="Q258" s="187">
        <v>4.45E-3</v>
      </c>
      <c r="R258" s="187">
        <f>Q258*H258</f>
        <v>9.1669999999999998E-3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204</v>
      </c>
      <c r="AT258" s="189" t="s">
        <v>267</v>
      </c>
      <c r="AU258" s="189" t="s">
        <v>82</v>
      </c>
      <c r="AY258" s="17" t="s">
        <v>142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79</v>
      </c>
      <c r="BK258" s="190">
        <f>ROUND(I258*H258,2)</f>
        <v>0</v>
      </c>
      <c r="BL258" s="17" t="s">
        <v>149</v>
      </c>
      <c r="BM258" s="189" t="s">
        <v>989</v>
      </c>
    </row>
    <row r="259" spans="1:65" s="2" customFormat="1" ht="11.25">
      <c r="A259" s="34"/>
      <c r="B259" s="35"/>
      <c r="C259" s="36"/>
      <c r="D259" s="191" t="s">
        <v>151</v>
      </c>
      <c r="E259" s="36"/>
      <c r="F259" s="192" t="s">
        <v>430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151</v>
      </c>
      <c r="AU259" s="17" t="s">
        <v>82</v>
      </c>
    </row>
    <row r="260" spans="1:65" s="13" customFormat="1" ht="11.25">
      <c r="B260" s="198"/>
      <c r="C260" s="199"/>
      <c r="D260" s="191" t="s">
        <v>155</v>
      </c>
      <c r="E260" s="200" t="s">
        <v>19</v>
      </c>
      <c r="F260" s="201" t="s">
        <v>990</v>
      </c>
      <c r="G260" s="199"/>
      <c r="H260" s="202">
        <v>2.06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155</v>
      </c>
      <c r="AU260" s="208" t="s">
        <v>82</v>
      </c>
      <c r="AV260" s="13" t="s">
        <v>82</v>
      </c>
      <c r="AW260" s="13" t="s">
        <v>33</v>
      </c>
      <c r="AX260" s="13" t="s">
        <v>79</v>
      </c>
      <c r="AY260" s="208" t="s">
        <v>142</v>
      </c>
    </row>
    <row r="261" spans="1:65" s="2" customFormat="1" ht="16.5" customHeight="1">
      <c r="A261" s="34"/>
      <c r="B261" s="35"/>
      <c r="C261" s="178" t="s">
        <v>419</v>
      </c>
      <c r="D261" s="178" t="s">
        <v>144</v>
      </c>
      <c r="E261" s="179" t="s">
        <v>434</v>
      </c>
      <c r="F261" s="180" t="s">
        <v>435</v>
      </c>
      <c r="G261" s="181" t="s">
        <v>160</v>
      </c>
      <c r="H261" s="182">
        <v>27.8</v>
      </c>
      <c r="I261" s="183"/>
      <c r="J261" s="184">
        <f>ROUND(I261*H261,2)</f>
        <v>0</v>
      </c>
      <c r="K261" s="180" t="s">
        <v>148</v>
      </c>
      <c r="L261" s="39"/>
      <c r="M261" s="185" t="s">
        <v>19</v>
      </c>
      <c r="N261" s="186" t="s">
        <v>42</v>
      </c>
      <c r="O261" s="64"/>
      <c r="P261" s="187">
        <f>O261*H261</f>
        <v>0</v>
      </c>
      <c r="Q261" s="187">
        <v>2.0000000000000002E-5</v>
      </c>
      <c r="R261" s="187">
        <f>Q261*H261</f>
        <v>5.5600000000000007E-4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149</v>
      </c>
      <c r="AT261" s="189" t="s">
        <v>144</v>
      </c>
      <c r="AU261" s="189" t="s">
        <v>82</v>
      </c>
      <c r="AY261" s="17" t="s">
        <v>142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79</v>
      </c>
      <c r="BK261" s="190">
        <f>ROUND(I261*H261,2)</f>
        <v>0</v>
      </c>
      <c r="BL261" s="17" t="s">
        <v>149</v>
      </c>
      <c r="BM261" s="189" t="s">
        <v>991</v>
      </c>
    </row>
    <row r="262" spans="1:65" s="2" customFormat="1" ht="11.25">
      <c r="A262" s="34"/>
      <c r="B262" s="35"/>
      <c r="C262" s="36"/>
      <c r="D262" s="191" t="s">
        <v>151</v>
      </c>
      <c r="E262" s="36"/>
      <c r="F262" s="192" t="s">
        <v>437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151</v>
      </c>
      <c r="AU262" s="17" t="s">
        <v>82</v>
      </c>
    </row>
    <row r="263" spans="1:65" s="2" customFormat="1" ht="11.25">
      <c r="A263" s="34"/>
      <c r="B263" s="35"/>
      <c r="C263" s="36"/>
      <c r="D263" s="196" t="s">
        <v>153</v>
      </c>
      <c r="E263" s="36"/>
      <c r="F263" s="197" t="s">
        <v>438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153</v>
      </c>
      <c r="AU263" s="17" t="s">
        <v>82</v>
      </c>
    </row>
    <row r="264" spans="1:65" s="13" customFormat="1" ht="11.25">
      <c r="B264" s="198"/>
      <c r="C264" s="199"/>
      <c r="D264" s="191" t="s">
        <v>155</v>
      </c>
      <c r="E264" s="200" t="s">
        <v>19</v>
      </c>
      <c r="F264" s="201" t="s">
        <v>992</v>
      </c>
      <c r="G264" s="199"/>
      <c r="H264" s="202">
        <v>27.8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155</v>
      </c>
      <c r="AU264" s="208" t="s">
        <v>82</v>
      </c>
      <c r="AV264" s="13" t="s">
        <v>82</v>
      </c>
      <c r="AW264" s="13" t="s">
        <v>33</v>
      </c>
      <c r="AX264" s="13" t="s">
        <v>79</v>
      </c>
      <c r="AY264" s="208" t="s">
        <v>142</v>
      </c>
    </row>
    <row r="265" spans="1:65" s="2" customFormat="1" ht="16.5" customHeight="1">
      <c r="A265" s="34"/>
      <c r="B265" s="35"/>
      <c r="C265" s="209" t="s">
        <v>428</v>
      </c>
      <c r="D265" s="209" t="s">
        <v>267</v>
      </c>
      <c r="E265" s="210" t="s">
        <v>441</v>
      </c>
      <c r="F265" s="211" t="s">
        <v>442</v>
      </c>
      <c r="G265" s="212" t="s">
        <v>160</v>
      </c>
      <c r="H265" s="213">
        <v>28.634</v>
      </c>
      <c r="I265" s="214"/>
      <c r="J265" s="215">
        <f>ROUND(I265*H265,2)</f>
        <v>0</v>
      </c>
      <c r="K265" s="211" t="s">
        <v>148</v>
      </c>
      <c r="L265" s="216"/>
      <c r="M265" s="217" t="s">
        <v>19</v>
      </c>
      <c r="N265" s="218" t="s">
        <v>42</v>
      </c>
      <c r="O265" s="64"/>
      <c r="P265" s="187">
        <f>O265*H265</f>
        <v>0</v>
      </c>
      <c r="Q265" s="187">
        <v>7.2399999999999999E-3</v>
      </c>
      <c r="R265" s="187">
        <f>Q265*H265</f>
        <v>0.20731015999999999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204</v>
      </c>
      <c r="AT265" s="189" t="s">
        <v>267</v>
      </c>
      <c r="AU265" s="189" t="s">
        <v>82</v>
      </c>
      <c r="AY265" s="17" t="s">
        <v>142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79</v>
      </c>
      <c r="BK265" s="190">
        <f>ROUND(I265*H265,2)</f>
        <v>0</v>
      </c>
      <c r="BL265" s="17" t="s">
        <v>149</v>
      </c>
      <c r="BM265" s="189" t="s">
        <v>993</v>
      </c>
    </row>
    <row r="266" spans="1:65" s="2" customFormat="1" ht="11.25">
      <c r="A266" s="34"/>
      <c r="B266" s="35"/>
      <c r="C266" s="36"/>
      <c r="D266" s="191" t="s">
        <v>151</v>
      </c>
      <c r="E266" s="36"/>
      <c r="F266" s="192" t="s">
        <v>442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151</v>
      </c>
      <c r="AU266" s="17" t="s">
        <v>82</v>
      </c>
    </row>
    <row r="267" spans="1:65" s="13" customFormat="1" ht="11.25">
      <c r="B267" s="198"/>
      <c r="C267" s="199"/>
      <c r="D267" s="191" t="s">
        <v>155</v>
      </c>
      <c r="E267" s="200" t="s">
        <v>19</v>
      </c>
      <c r="F267" s="201" t="s">
        <v>994</v>
      </c>
      <c r="G267" s="199"/>
      <c r="H267" s="202">
        <v>28.634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155</v>
      </c>
      <c r="AU267" s="208" t="s">
        <v>82</v>
      </c>
      <c r="AV267" s="13" t="s">
        <v>82</v>
      </c>
      <c r="AW267" s="13" t="s">
        <v>33</v>
      </c>
      <c r="AX267" s="13" t="s">
        <v>79</v>
      </c>
      <c r="AY267" s="208" t="s">
        <v>142</v>
      </c>
    </row>
    <row r="268" spans="1:65" s="2" customFormat="1" ht="21.75" customHeight="1">
      <c r="A268" s="34"/>
      <c r="B268" s="35"/>
      <c r="C268" s="178" t="s">
        <v>433</v>
      </c>
      <c r="D268" s="178" t="s">
        <v>144</v>
      </c>
      <c r="E268" s="179" t="s">
        <v>453</v>
      </c>
      <c r="F268" s="180" t="s">
        <v>454</v>
      </c>
      <c r="G268" s="181" t="s">
        <v>335</v>
      </c>
      <c r="H268" s="182">
        <v>16</v>
      </c>
      <c r="I268" s="183"/>
      <c r="J268" s="184">
        <f>ROUND(I268*H268,2)</f>
        <v>0</v>
      </c>
      <c r="K268" s="180" t="s">
        <v>148</v>
      </c>
      <c r="L268" s="39"/>
      <c r="M268" s="185" t="s">
        <v>19</v>
      </c>
      <c r="N268" s="186" t="s">
        <v>42</v>
      </c>
      <c r="O268" s="64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149</v>
      </c>
      <c r="AT268" s="189" t="s">
        <v>144</v>
      </c>
      <c r="AU268" s="189" t="s">
        <v>82</v>
      </c>
      <c r="AY268" s="17" t="s">
        <v>142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79</v>
      </c>
      <c r="BK268" s="190">
        <f>ROUND(I268*H268,2)</f>
        <v>0</v>
      </c>
      <c r="BL268" s="17" t="s">
        <v>149</v>
      </c>
      <c r="BM268" s="189" t="s">
        <v>995</v>
      </c>
    </row>
    <row r="269" spans="1:65" s="2" customFormat="1" ht="19.5">
      <c r="A269" s="34"/>
      <c r="B269" s="35"/>
      <c r="C269" s="36"/>
      <c r="D269" s="191" t="s">
        <v>151</v>
      </c>
      <c r="E269" s="36"/>
      <c r="F269" s="192" t="s">
        <v>456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151</v>
      </c>
      <c r="AU269" s="17" t="s">
        <v>82</v>
      </c>
    </row>
    <row r="270" spans="1:65" s="2" customFormat="1" ht="11.25">
      <c r="A270" s="34"/>
      <c r="B270" s="35"/>
      <c r="C270" s="36"/>
      <c r="D270" s="196" t="s">
        <v>153</v>
      </c>
      <c r="E270" s="36"/>
      <c r="F270" s="197" t="s">
        <v>457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153</v>
      </c>
      <c r="AU270" s="17" t="s">
        <v>82</v>
      </c>
    </row>
    <row r="271" spans="1:65" s="13" customFormat="1" ht="11.25">
      <c r="B271" s="198"/>
      <c r="C271" s="199"/>
      <c r="D271" s="191" t="s">
        <v>155</v>
      </c>
      <c r="E271" s="200" t="s">
        <v>19</v>
      </c>
      <c r="F271" s="201" t="s">
        <v>996</v>
      </c>
      <c r="G271" s="199"/>
      <c r="H271" s="202">
        <v>2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155</v>
      </c>
      <c r="AU271" s="208" t="s">
        <v>82</v>
      </c>
      <c r="AV271" s="13" t="s">
        <v>82</v>
      </c>
      <c r="AW271" s="13" t="s">
        <v>33</v>
      </c>
      <c r="AX271" s="13" t="s">
        <v>71</v>
      </c>
      <c r="AY271" s="208" t="s">
        <v>142</v>
      </c>
    </row>
    <row r="272" spans="1:65" s="13" customFormat="1" ht="11.25">
      <c r="B272" s="198"/>
      <c r="C272" s="199"/>
      <c r="D272" s="191" t="s">
        <v>155</v>
      </c>
      <c r="E272" s="200" t="s">
        <v>19</v>
      </c>
      <c r="F272" s="201" t="s">
        <v>997</v>
      </c>
      <c r="G272" s="199"/>
      <c r="H272" s="202">
        <v>4</v>
      </c>
      <c r="I272" s="203"/>
      <c r="J272" s="199"/>
      <c r="K272" s="199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155</v>
      </c>
      <c r="AU272" s="208" t="s">
        <v>82</v>
      </c>
      <c r="AV272" s="13" t="s">
        <v>82</v>
      </c>
      <c r="AW272" s="13" t="s">
        <v>33</v>
      </c>
      <c r="AX272" s="13" t="s">
        <v>71</v>
      </c>
      <c r="AY272" s="208" t="s">
        <v>142</v>
      </c>
    </row>
    <row r="273" spans="1:65" s="13" customFormat="1" ht="11.25">
      <c r="B273" s="198"/>
      <c r="C273" s="199"/>
      <c r="D273" s="191" t="s">
        <v>155</v>
      </c>
      <c r="E273" s="200" t="s">
        <v>19</v>
      </c>
      <c r="F273" s="201" t="s">
        <v>998</v>
      </c>
      <c r="G273" s="199"/>
      <c r="H273" s="202">
        <v>2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155</v>
      </c>
      <c r="AU273" s="208" t="s">
        <v>82</v>
      </c>
      <c r="AV273" s="13" t="s">
        <v>82</v>
      </c>
      <c r="AW273" s="13" t="s">
        <v>33</v>
      </c>
      <c r="AX273" s="13" t="s">
        <v>71</v>
      </c>
      <c r="AY273" s="208" t="s">
        <v>142</v>
      </c>
    </row>
    <row r="274" spans="1:65" s="13" customFormat="1" ht="11.25">
      <c r="B274" s="198"/>
      <c r="C274" s="199"/>
      <c r="D274" s="191" t="s">
        <v>155</v>
      </c>
      <c r="E274" s="200" t="s">
        <v>19</v>
      </c>
      <c r="F274" s="201" t="s">
        <v>999</v>
      </c>
      <c r="G274" s="199"/>
      <c r="H274" s="202">
        <v>3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155</v>
      </c>
      <c r="AU274" s="208" t="s">
        <v>82</v>
      </c>
      <c r="AV274" s="13" t="s">
        <v>82</v>
      </c>
      <c r="AW274" s="13" t="s">
        <v>33</v>
      </c>
      <c r="AX274" s="13" t="s">
        <v>71</v>
      </c>
      <c r="AY274" s="208" t="s">
        <v>142</v>
      </c>
    </row>
    <row r="275" spans="1:65" s="13" customFormat="1" ht="11.25">
      <c r="B275" s="198"/>
      <c r="C275" s="199"/>
      <c r="D275" s="191" t="s">
        <v>155</v>
      </c>
      <c r="E275" s="200" t="s">
        <v>19</v>
      </c>
      <c r="F275" s="201" t="s">
        <v>1000</v>
      </c>
      <c r="G275" s="199"/>
      <c r="H275" s="202">
        <v>3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155</v>
      </c>
      <c r="AU275" s="208" t="s">
        <v>82</v>
      </c>
      <c r="AV275" s="13" t="s">
        <v>82</v>
      </c>
      <c r="AW275" s="13" t="s">
        <v>33</v>
      </c>
      <c r="AX275" s="13" t="s">
        <v>71</v>
      </c>
      <c r="AY275" s="208" t="s">
        <v>142</v>
      </c>
    </row>
    <row r="276" spans="1:65" s="13" customFormat="1" ht="11.25">
      <c r="B276" s="198"/>
      <c r="C276" s="199"/>
      <c r="D276" s="191" t="s">
        <v>155</v>
      </c>
      <c r="E276" s="200" t="s">
        <v>19</v>
      </c>
      <c r="F276" s="201" t="s">
        <v>1001</v>
      </c>
      <c r="G276" s="199"/>
      <c r="H276" s="202">
        <v>2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155</v>
      </c>
      <c r="AU276" s="208" t="s">
        <v>82</v>
      </c>
      <c r="AV276" s="13" t="s">
        <v>82</v>
      </c>
      <c r="AW276" s="13" t="s">
        <v>33</v>
      </c>
      <c r="AX276" s="13" t="s">
        <v>71</v>
      </c>
      <c r="AY276" s="208" t="s">
        <v>142</v>
      </c>
    </row>
    <row r="277" spans="1:65" s="2" customFormat="1" ht="16.5" customHeight="1">
      <c r="A277" s="34"/>
      <c r="B277" s="35"/>
      <c r="C277" s="209" t="s">
        <v>440</v>
      </c>
      <c r="D277" s="209" t="s">
        <v>267</v>
      </c>
      <c r="E277" s="210" t="s">
        <v>463</v>
      </c>
      <c r="F277" s="211" t="s">
        <v>464</v>
      </c>
      <c r="G277" s="212" t="s">
        <v>335</v>
      </c>
      <c r="H277" s="213">
        <v>2</v>
      </c>
      <c r="I277" s="214"/>
      <c r="J277" s="215">
        <f>ROUND(I277*H277,2)</f>
        <v>0</v>
      </c>
      <c r="K277" s="211" t="s">
        <v>148</v>
      </c>
      <c r="L277" s="216"/>
      <c r="M277" s="217" t="s">
        <v>19</v>
      </c>
      <c r="N277" s="218" t="s">
        <v>42</v>
      </c>
      <c r="O277" s="64"/>
      <c r="P277" s="187">
        <f>O277*H277</f>
        <v>0</v>
      </c>
      <c r="Q277" s="187">
        <v>1E-4</v>
      </c>
      <c r="R277" s="187">
        <f>Q277*H277</f>
        <v>2.0000000000000001E-4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204</v>
      </c>
      <c r="AT277" s="189" t="s">
        <v>267</v>
      </c>
      <c r="AU277" s="189" t="s">
        <v>82</v>
      </c>
      <c r="AY277" s="17" t="s">
        <v>142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79</v>
      </c>
      <c r="BK277" s="190">
        <f>ROUND(I277*H277,2)</f>
        <v>0</v>
      </c>
      <c r="BL277" s="17" t="s">
        <v>149</v>
      </c>
      <c r="BM277" s="189" t="s">
        <v>1002</v>
      </c>
    </row>
    <row r="278" spans="1:65" s="2" customFormat="1" ht="11.25">
      <c r="A278" s="34"/>
      <c r="B278" s="35"/>
      <c r="C278" s="36"/>
      <c r="D278" s="191" t="s">
        <v>151</v>
      </c>
      <c r="E278" s="36"/>
      <c r="F278" s="192" t="s">
        <v>464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151</v>
      </c>
      <c r="AU278" s="17" t="s">
        <v>82</v>
      </c>
    </row>
    <row r="279" spans="1:65" s="2" customFormat="1" ht="16.5" customHeight="1">
      <c r="A279" s="34"/>
      <c r="B279" s="35"/>
      <c r="C279" s="209" t="s">
        <v>445</v>
      </c>
      <c r="D279" s="209" t="s">
        <v>267</v>
      </c>
      <c r="E279" s="210" t="s">
        <v>467</v>
      </c>
      <c r="F279" s="211" t="s">
        <v>468</v>
      </c>
      <c r="G279" s="212" t="s">
        <v>335</v>
      </c>
      <c r="H279" s="213">
        <v>14</v>
      </c>
      <c r="I279" s="214"/>
      <c r="J279" s="215">
        <f>ROUND(I279*H279,2)</f>
        <v>0</v>
      </c>
      <c r="K279" s="211" t="s">
        <v>148</v>
      </c>
      <c r="L279" s="216"/>
      <c r="M279" s="217" t="s">
        <v>19</v>
      </c>
      <c r="N279" s="218" t="s">
        <v>42</v>
      </c>
      <c r="O279" s="64"/>
      <c r="P279" s="187">
        <f>O279*H279</f>
        <v>0</v>
      </c>
      <c r="Q279" s="187">
        <v>2.7999999999999998E-4</v>
      </c>
      <c r="R279" s="187">
        <f>Q279*H279</f>
        <v>3.9199999999999999E-3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204</v>
      </c>
      <c r="AT279" s="189" t="s">
        <v>267</v>
      </c>
      <c r="AU279" s="189" t="s">
        <v>82</v>
      </c>
      <c r="AY279" s="17" t="s">
        <v>142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79</v>
      </c>
      <c r="BK279" s="190">
        <f>ROUND(I279*H279,2)</f>
        <v>0</v>
      </c>
      <c r="BL279" s="17" t="s">
        <v>149</v>
      </c>
      <c r="BM279" s="189" t="s">
        <v>1003</v>
      </c>
    </row>
    <row r="280" spans="1:65" s="2" customFormat="1" ht="11.25">
      <c r="A280" s="34"/>
      <c r="B280" s="35"/>
      <c r="C280" s="36"/>
      <c r="D280" s="191" t="s">
        <v>151</v>
      </c>
      <c r="E280" s="36"/>
      <c r="F280" s="192" t="s">
        <v>468</v>
      </c>
      <c r="G280" s="36"/>
      <c r="H280" s="36"/>
      <c r="I280" s="193"/>
      <c r="J280" s="36"/>
      <c r="K280" s="36"/>
      <c r="L280" s="39"/>
      <c r="M280" s="194"/>
      <c r="N280" s="195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151</v>
      </c>
      <c r="AU280" s="17" t="s">
        <v>82</v>
      </c>
    </row>
    <row r="281" spans="1:65" s="13" customFormat="1" ht="11.25">
      <c r="B281" s="198"/>
      <c r="C281" s="199"/>
      <c r="D281" s="191" t="s">
        <v>155</v>
      </c>
      <c r="E281" s="200" t="s">
        <v>19</v>
      </c>
      <c r="F281" s="201" t="s">
        <v>1004</v>
      </c>
      <c r="G281" s="199"/>
      <c r="H281" s="202">
        <v>14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155</v>
      </c>
      <c r="AU281" s="208" t="s">
        <v>82</v>
      </c>
      <c r="AV281" s="13" t="s">
        <v>82</v>
      </c>
      <c r="AW281" s="13" t="s">
        <v>33</v>
      </c>
      <c r="AX281" s="13" t="s">
        <v>79</v>
      </c>
      <c r="AY281" s="208" t="s">
        <v>142</v>
      </c>
    </row>
    <row r="282" spans="1:65" s="2" customFormat="1" ht="21.75" customHeight="1">
      <c r="A282" s="34"/>
      <c r="B282" s="35"/>
      <c r="C282" s="178" t="s">
        <v>452</v>
      </c>
      <c r="D282" s="178" t="s">
        <v>144</v>
      </c>
      <c r="E282" s="179" t="s">
        <v>472</v>
      </c>
      <c r="F282" s="180" t="s">
        <v>473</v>
      </c>
      <c r="G282" s="181" t="s">
        <v>335</v>
      </c>
      <c r="H282" s="182">
        <v>1</v>
      </c>
      <c r="I282" s="183"/>
      <c r="J282" s="184">
        <f>ROUND(I282*H282,2)</f>
        <v>0</v>
      </c>
      <c r="K282" s="180" t="s">
        <v>148</v>
      </c>
      <c r="L282" s="39"/>
      <c r="M282" s="185" t="s">
        <v>19</v>
      </c>
      <c r="N282" s="186" t="s">
        <v>42</v>
      </c>
      <c r="O282" s="64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149</v>
      </c>
      <c r="AT282" s="189" t="s">
        <v>144</v>
      </c>
      <c r="AU282" s="189" t="s">
        <v>82</v>
      </c>
      <c r="AY282" s="17" t="s">
        <v>142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79</v>
      </c>
      <c r="BK282" s="190">
        <f>ROUND(I282*H282,2)</f>
        <v>0</v>
      </c>
      <c r="BL282" s="17" t="s">
        <v>149</v>
      </c>
      <c r="BM282" s="189" t="s">
        <v>1005</v>
      </c>
    </row>
    <row r="283" spans="1:65" s="2" customFormat="1" ht="11.25">
      <c r="A283" s="34"/>
      <c r="B283" s="35"/>
      <c r="C283" s="36"/>
      <c r="D283" s="191" t="s">
        <v>151</v>
      </c>
      <c r="E283" s="36"/>
      <c r="F283" s="192" t="s">
        <v>475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151</v>
      </c>
      <c r="AU283" s="17" t="s">
        <v>82</v>
      </c>
    </row>
    <row r="284" spans="1:65" s="2" customFormat="1" ht="11.25">
      <c r="A284" s="34"/>
      <c r="B284" s="35"/>
      <c r="C284" s="36"/>
      <c r="D284" s="196" t="s">
        <v>153</v>
      </c>
      <c r="E284" s="36"/>
      <c r="F284" s="197" t="s">
        <v>476</v>
      </c>
      <c r="G284" s="36"/>
      <c r="H284" s="36"/>
      <c r="I284" s="193"/>
      <c r="J284" s="36"/>
      <c r="K284" s="36"/>
      <c r="L284" s="39"/>
      <c r="M284" s="194"/>
      <c r="N284" s="195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153</v>
      </c>
      <c r="AU284" s="17" t="s">
        <v>82</v>
      </c>
    </row>
    <row r="285" spans="1:65" s="13" customFormat="1" ht="11.25">
      <c r="B285" s="198"/>
      <c r="C285" s="199"/>
      <c r="D285" s="191" t="s">
        <v>155</v>
      </c>
      <c r="E285" s="200" t="s">
        <v>19</v>
      </c>
      <c r="F285" s="201" t="s">
        <v>1006</v>
      </c>
      <c r="G285" s="199"/>
      <c r="H285" s="202">
        <v>1</v>
      </c>
      <c r="I285" s="203"/>
      <c r="J285" s="199"/>
      <c r="K285" s="199"/>
      <c r="L285" s="204"/>
      <c r="M285" s="205"/>
      <c r="N285" s="206"/>
      <c r="O285" s="206"/>
      <c r="P285" s="206"/>
      <c r="Q285" s="206"/>
      <c r="R285" s="206"/>
      <c r="S285" s="206"/>
      <c r="T285" s="207"/>
      <c r="AT285" s="208" t="s">
        <v>155</v>
      </c>
      <c r="AU285" s="208" t="s">
        <v>82</v>
      </c>
      <c r="AV285" s="13" t="s">
        <v>82</v>
      </c>
      <c r="AW285" s="13" t="s">
        <v>33</v>
      </c>
      <c r="AX285" s="13" t="s">
        <v>79</v>
      </c>
      <c r="AY285" s="208" t="s">
        <v>142</v>
      </c>
    </row>
    <row r="286" spans="1:65" s="2" customFormat="1" ht="24.2" customHeight="1">
      <c r="A286" s="34"/>
      <c r="B286" s="35"/>
      <c r="C286" s="209" t="s">
        <v>462</v>
      </c>
      <c r="D286" s="209" t="s">
        <v>267</v>
      </c>
      <c r="E286" s="210" t="s">
        <v>480</v>
      </c>
      <c r="F286" s="211" t="s">
        <v>481</v>
      </c>
      <c r="G286" s="212" t="s">
        <v>335</v>
      </c>
      <c r="H286" s="213">
        <v>1</v>
      </c>
      <c r="I286" s="214"/>
      <c r="J286" s="215">
        <f>ROUND(I286*H286,2)</f>
        <v>0</v>
      </c>
      <c r="K286" s="211" t="s">
        <v>19</v>
      </c>
      <c r="L286" s="216"/>
      <c r="M286" s="217" t="s">
        <v>19</v>
      </c>
      <c r="N286" s="218" t="s">
        <v>42</v>
      </c>
      <c r="O286" s="64"/>
      <c r="P286" s="187">
        <f>O286*H286</f>
        <v>0</v>
      </c>
      <c r="Q286" s="187">
        <v>4.8999999999999998E-4</v>
      </c>
      <c r="R286" s="187">
        <f>Q286*H286</f>
        <v>4.8999999999999998E-4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204</v>
      </c>
      <c r="AT286" s="189" t="s">
        <v>267</v>
      </c>
      <c r="AU286" s="189" t="s">
        <v>82</v>
      </c>
      <c r="AY286" s="17" t="s">
        <v>142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79</v>
      </c>
      <c r="BK286" s="190">
        <f>ROUND(I286*H286,2)</f>
        <v>0</v>
      </c>
      <c r="BL286" s="17" t="s">
        <v>149</v>
      </c>
      <c r="BM286" s="189" t="s">
        <v>1007</v>
      </c>
    </row>
    <row r="287" spans="1:65" s="2" customFormat="1" ht="11.25">
      <c r="A287" s="34"/>
      <c r="B287" s="35"/>
      <c r="C287" s="36"/>
      <c r="D287" s="191" t="s">
        <v>151</v>
      </c>
      <c r="E287" s="36"/>
      <c r="F287" s="192" t="s">
        <v>481</v>
      </c>
      <c r="G287" s="36"/>
      <c r="H287" s="36"/>
      <c r="I287" s="193"/>
      <c r="J287" s="36"/>
      <c r="K287" s="36"/>
      <c r="L287" s="39"/>
      <c r="M287" s="194"/>
      <c r="N287" s="19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151</v>
      </c>
      <c r="AU287" s="17" t="s">
        <v>82</v>
      </c>
    </row>
    <row r="288" spans="1:65" s="2" customFormat="1" ht="21.75" customHeight="1">
      <c r="A288" s="34"/>
      <c r="B288" s="35"/>
      <c r="C288" s="178" t="s">
        <v>466</v>
      </c>
      <c r="D288" s="178" t="s">
        <v>144</v>
      </c>
      <c r="E288" s="179" t="s">
        <v>506</v>
      </c>
      <c r="F288" s="180" t="s">
        <v>507</v>
      </c>
      <c r="G288" s="181" t="s">
        <v>335</v>
      </c>
      <c r="H288" s="182">
        <v>3</v>
      </c>
      <c r="I288" s="183"/>
      <c r="J288" s="184">
        <f>ROUND(I288*H288,2)</f>
        <v>0</v>
      </c>
      <c r="K288" s="180" t="s">
        <v>148</v>
      </c>
      <c r="L288" s="39"/>
      <c r="M288" s="185" t="s">
        <v>19</v>
      </c>
      <c r="N288" s="186" t="s">
        <v>42</v>
      </c>
      <c r="O288" s="64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149</v>
      </c>
      <c r="AT288" s="189" t="s">
        <v>144</v>
      </c>
      <c r="AU288" s="189" t="s">
        <v>82</v>
      </c>
      <c r="AY288" s="17" t="s">
        <v>142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79</v>
      </c>
      <c r="BK288" s="190">
        <f>ROUND(I288*H288,2)</f>
        <v>0</v>
      </c>
      <c r="BL288" s="17" t="s">
        <v>149</v>
      </c>
      <c r="BM288" s="189" t="s">
        <v>1008</v>
      </c>
    </row>
    <row r="289" spans="1:65" s="2" customFormat="1" ht="19.5">
      <c r="A289" s="34"/>
      <c r="B289" s="35"/>
      <c r="C289" s="36"/>
      <c r="D289" s="191" t="s">
        <v>151</v>
      </c>
      <c r="E289" s="36"/>
      <c r="F289" s="192" t="s">
        <v>509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151</v>
      </c>
      <c r="AU289" s="17" t="s">
        <v>82</v>
      </c>
    </row>
    <row r="290" spans="1:65" s="2" customFormat="1" ht="11.25">
      <c r="A290" s="34"/>
      <c r="B290" s="35"/>
      <c r="C290" s="36"/>
      <c r="D290" s="196" t="s">
        <v>153</v>
      </c>
      <c r="E290" s="36"/>
      <c r="F290" s="197" t="s">
        <v>510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153</v>
      </c>
      <c r="AU290" s="17" t="s">
        <v>82</v>
      </c>
    </row>
    <row r="291" spans="1:65" s="13" customFormat="1" ht="11.25">
      <c r="B291" s="198"/>
      <c r="C291" s="199"/>
      <c r="D291" s="191" t="s">
        <v>155</v>
      </c>
      <c r="E291" s="200" t="s">
        <v>19</v>
      </c>
      <c r="F291" s="201" t="s">
        <v>1009</v>
      </c>
      <c r="G291" s="199"/>
      <c r="H291" s="202">
        <v>2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155</v>
      </c>
      <c r="AU291" s="208" t="s">
        <v>82</v>
      </c>
      <c r="AV291" s="13" t="s">
        <v>82</v>
      </c>
      <c r="AW291" s="13" t="s">
        <v>33</v>
      </c>
      <c r="AX291" s="13" t="s">
        <v>71</v>
      </c>
      <c r="AY291" s="208" t="s">
        <v>142</v>
      </c>
    </row>
    <row r="292" spans="1:65" s="13" customFormat="1" ht="11.25">
      <c r="B292" s="198"/>
      <c r="C292" s="199"/>
      <c r="D292" s="191" t="s">
        <v>155</v>
      </c>
      <c r="E292" s="200" t="s">
        <v>19</v>
      </c>
      <c r="F292" s="201" t="s">
        <v>1010</v>
      </c>
      <c r="G292" s="199"/>
      <c r="H292" s="202">
        <v>1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155</v>
      </c>
      <c r="AU292" s="208" t="s">
        <v>82</v>
      </c>
      <c r="AV292" s="13" t="s">
        <v>82</v>
      </c>
      <c r="AW292" s="13" t="s">
        <v>33</v>
      </c>
      <c r="AX292" s="13" t="s">
        <v>71</v>
      </c>
      <c r="AY292" s="208" t="s">
        <v>142</v>
      </c>
    </row>
    <row r="293" spans="1:65" s="2" customFormat="1" ht="16.5" customHeight="1">
      <c r="A293" s="34"/>
      <c r="B293" s="35"/>
      <c r="C293" s="209" t="s">
        <v>471</v>
      </c>
      <c r="D293" s="209" t="s">
        <v>267</v>
      </c>
      <c r="E293" s="210" t="s">
        <v>1011</v>
      </c>
      <c r="F293" s="211" t="s">
        <v>1012</v>
      </c>
      <c r="G293" s="212" t="s">
        <v>335</v>
      </c>
      <c r="H293" s="213">
        <v>3</v>
      </c>
      <c r="I293" s="214"/>
      <c r="J293" s="215">
        <f>ROUND(I293*H293,2)</f>
        <v>0</v>
      </c>
      <c r="K293" s="211" t="s">
        <v>148</v>
      </c>
      <c r="L293" s="216"/>
      <c r="M293" s="217" t="s">
        <v>19</v>
      </c>
      <c r="N293" s="218" t="s">
        <v>42</v>
      </c>
      <c r="O293" s="64"/>
      <c r="P293" s="187">
        <f>O293*H293</f>
        <v>0</v>
      </c>
      <c r="Q293" s="187">
        <v>1.4E-3</v>
      </c>
      <c r="R293" s="187">
        <f>Q293*H293</f>
        <v>4.1999999999999997E-3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204</v>
      </c>
      <c r="AT293" s="189" t="s">
        <v>267</v>
      </c>
      <c r="AU293" s="189" t="s">
        <v>82</v>
      </c>
      <c r="AY293" s="17" t="s">
        <v>142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79</v>
      </c>
      <c r="BK293" s="190">
        <f>ROUND(I293*H293,2)</f>
        <v>0</v>
      </c>
      <c r="BL293" s="17" t="s">
        <v>149</v>
      </c>
      <c r="BM293" s="189" t="s">
        <v>1013</v>
      </c>
    </row>
    <row r="294" spans="1:65" s="2" customFormat="1" ht="11.25">
      <c r="A294" s="34"/>
      <c r="B294" s="35"/>
      <c r="C294" s="36"/>
      <c r="D294" s="191" t="s">
        <v>151</v>
      </c>
      <c r="E294" s="36"/>
      <c r="F294" s="192" t="s">
        <v>1012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151</v>
      </c>
      <c r="AU294" s="17" t="s">
        <v>82</v>
      </c>
    </row>
    <row r="295" spans="1:65" s="2" customFormat="1" ht="21.75" customHeight="1">
      <c r="A295" s="34"/>
      <c r="B295" s="35"/>
      <c r="C295" s="178" t="s">
        <v>479</v>
      </c>
      <c r="D295" s="178" t="s">
        <v>144</v>
      </c>
      <c r="E295" s="179" t="s">
        <v>1014</v>
      </c>
      <c r="F295" s="180" t="s">
        <v>1015</v>
      </c>
      <c r="G295" s="181" t="s">
        <v>335</v>
      </c>
      <c r="H295" s="182">
        <v>1</v>
      </c>
      <c r="I295" s="183"/>
      <c r="J295" s="184">
        <f>ROUND(I295*H295,2)</f>
        <v>0</v>
      </c>
      <c r="K295" s="180" t="s">
        <v>148</v>
      </c>
      <c r="L295" s="39"/>
      <c r="M295" s="185" t="s">
        <v>19</v>
      </c>
      <c r="N295" s="186" t="s">
        <v>42</v>
      </c>
      <c r="O295" s="64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149</v>
      </c>
      <c r="AT295" s="189" t="s">
        <v>144</v>
      </c>
      <c r="AU295" s="189" t="s">
        <v>82</v>
      </c>
      <c r="AY295" s="17" t="s">
        <v>142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79</v>
      </c>
      <c r="BK295" s="190">
        <f>ROUND(I295*H295,2)</f>
        <v>0</v>
      </c>
      <c r="BL295" s="17" t="s">
        <v>149</v>
      </c>
      <c r="BM295" s="189" t="s">
        <v>1016</v>
      </c>
    </row>
    <row r="296" spans="1:65" s="2" customFormat="1" ht="19.5">
      <c r="A296" s="34"/>
      <c r="B296" s="35"/>
      <c r="C296" s="36"/>
      <c r="D296" s="191" t="s">
        <v>151</v>
      </c>
      <c r="E296" s="36"/>
      <c r="F296" s="192" t="s">
        <v>1017</v>
      </c>
      <c r="G296" s="36"/>
      <c r="H296" s="36"/>
      <c r="I296" s="193"/>
      <c r="J296" s="36"/>
      <c r="K296" s="36"/>
      <c r="L296" s="39"/>
      <c r="M296" s="194"/>
      <c r="N296" s="195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151</v>
      </c>
      <c r="AU296" s="17" t="s">
        <v>82</v>
      </c>
    </row>
    <row r="297" spans="1:65" s="2" customFormat="1" ht="11.25">
      <c r="A297" s="34"/>
      <c r="B297" s="35"/>
      <c r="C297" s="36"/>
      <c r="D297" s="196" t="s">
        <v>153</v>
      </c>
      <c r="E297" s="36"/>
      <c r="F297" s="197" t="s">
        <v>1018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153</v>
      </c>
      <c r="AU297" s="17" t="s">
        <v>82</v>
      </c>
    </row>
    <row r="298" spans="1:65" s="13" customFormat="1" ht="11.25">
      <c r="B298" s="198"/>
      <c r="C298" s="199"/>
      <c r="D298" s="191" t="s">
        <v>155</v>
      </c>
      <c r="E298" s="200" t="s">
        <v>19</v>
      </c>
      <c r="F298" s="201" t="s">
        <v>1019</v>
      </c>
      <c r="G298" s="199"/>
      <c r="H298" s="202">
        <v>1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155</v>
      </c>
      <c r="AU298" s="208" t="s">
        <v>82</v>
      </c>
      <c r="AV298" s="13" t="s">
        <v>82</v>
      </c>
      <c r="AW298" s="13" t="s">
        <v>33</v>
      </c>
      <c r="AX298" s="13" t="s">
        <v>79</v>
      </c>
      <c r="AY298" s="208" t="s">
        <v>142</v>
      </c>
    </row>
    <row r="299" spans="1:65" s="2" customFormat="1" ht="16.5" customHeight="1">
      <c r="A299" s="34"/>
      <c r="B299" s="35"/>
      <c r="C299" s="209" t="s">
        <v>483</v>
      </c>
      <c r="D299" s="209" t="s">
        <v>267</v>
      </c>
      <c r="E299" s="210" t="s">
        <v>1020</v>
      </c>
      <c r="F299" s="211" t="s">
        <v>1021</v>
      </c>
      <c r="G299" s="212" t="s">
        <v>335</v>
      </c>
      <c r="H299" s="213">
        <v>1</v>
      </c>
      <c r="I299" s="214"/>
      <c r="J299" s="215">
        <f>ROUND(I299*H299,2)</f>
        <v>0</v>
      </c>
      <c r="K299" s="211" t="s">
        <v>148</v>
      </c>
      <c r="L299" s="216"/>
      <c r="M299" s="217" t="s">
        <v>19</v>
      </c>
      <c r="N299" s="218" t="s">
        <v>42</v>
      </c>
      <c r="O299" s="64"/>
      <c r="P299" s="187">
        <f>O299*H299</f>
        <v>0</v>
      </c>
      <c r="Q299" s="187">
        <v>8.0000000000000004E-4</v>
      </c>
      <c r="R299" s="187">
        <f>Q299*H299</f>
        <v>8.0000000000000004E-4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204</v>
      </c>
      <c r="AT299" s="189" t="s">
        <v>267</v>
      </c>
      <c r="AU299" s="189" t="s">
        <v>82</v>
      </c>
      <c r="AY299" s="17" t="s">
        <v>142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79</v>
      </c>
      <c r="BK299" s="190">
        <f>ROUND(I299*H299,2)</f>
        <v>0</v>
      </c>
      <c r="BL299" s="17" t="s">
        <v>149</v>
      </c>
      <c r="BM299" s="189" t="s">
        <v>1022</v>
      </c>
    </row>
    <row r="300" spans="1:65" s="2" customFormat="1" ht="11.25">
      <c r="A300" s="34"/>
      <c r="B300" s="35"/>
      <c r="C300" s="36"/>
      <c r="D300" s="191" t="s">
        <v>151</v>
      </c>
      <c r="E300" s="36"/>
      <c r="F300" s="192" t="s">
        <v>1021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151</v>
      </c>
      <c r="AU300" s="17" t="s">
        <v>82</v>
      </c>
    </row>
    <row r="301" spans="1:65" s="2" customFormat="1" ht="21.75" customHeight="1">
      <c r="A301" s="34"/>
      <c r="B301" s="35"/>
      <c r="C301" s="178" t="s">
        <v>490</v>
      </c>
      <c r="D301" s="178" t="s">
        <v>144</v>
      </c>
      <c r="E301" s="179" t="s">
        <v>528</v>
      </c>
      <c r="F301" s="180" t="s">
        <v>529</v>
      </c>
      <c r="G301" s="181" t="s">
        <v>335</v>
      </c>
      <c r="H301" s="182">
        <v>3</v>
      </c>
      <c r="I301" s="183"/>
      <c r="J301" s="184">
        <f>ROUND(I301*H301,2)</f>
        <v>0</v>
      </c>
      <c r="K301" s="180" t="s">
        <v>148</v>
      </c>
      <c r="L301" s="39"/>
      <c r="M301" s="185" t="s">
        <v>19</v>
      </c>
      <c r="N301" s="186" t="s">
        <v>42</v>
      </c>
      <c r="O301" s="64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149</v>
      </c>
      <c r="AT301" s="189" t="s">
        <v>144</v>
      </c>
      <c r="AU301" s="189" t="s">
        <v>82</v>
      </c>
      <c r="AY301" s="17" t="s">
        <v>142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79</v>
      </c>
      <c r="BK301" s="190">
        <f>ROUND(I301*H301,2)</f>
        <v>0</v>
      </c>
      <c r="BL301" s="17" t="s">
        <v>149</v>
      </c>
      <c r="BM301" s="189" t="s">
        <v>1023</v>
      </c>
    </row>
    <row r="302" spans="1:65" s="2" customFormat="1" ht="11.25">
      <c r="A302" s="34"/>
      <c r="B302" s="35"/>
      <c r="C302" s="36"/>
      <c r="D302" s="191" t="s">
        <v>151</v>
      </c>
      <c r="E302" s="36"/>
      <c r="F302" s="192" t="s">
        <v>531</v>
      </c>
      <c r="G302" s="36"/>
      <c r="H302" s="36"/>
      <c r="I302" s="193"/>
      <c r="J302" s="36"/>
      <c r="K302" s="36"/>
      <c r="L302" s="39"/>
      <c r="M302" s="194"/>
      <c r="N302" s="195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151</v>
      </c>
      <c r="AU302" s="17" t="s">
        <v>82</v>
      </c>
    </row>
    <row r="303" spans="1:65" s="2" customFormat="1" ht="11.25">
      <c r="A303" s="34"/>
      <c r="B303" s="35"/>
      <c r="C303" s="36"/>
      <c r="D303" s="196" t="s">
        <v>153</v>
      </c>
      <c r="E303" s="36"/>
      <c r="F303" s="197" t="s">
        <v>532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153</v>
      </c>
      <c r="AU303" s="17" t="s">
        <v>82</v>
      </c>
    </row>
    <row r="304" spans="1:65" s="13" customFormat="1" ht="11.25">
      <c r="B304" s="198"/>
      <c r="C304" s="199"/>
      <c r="D304" s="191" t="s">
        <v>155</v>
      </c>
      <c r="E304" s="200" t="s">
        <v>19</v>
      </c>
      <c r="F304" s="201" t="s">
        <v>1024</v>
      </c>
      <c r="G304" s="199"/>
      <c r="H304" s="202">
        <v>1</v>
      </c>
      <c r="I304" s="203"/>
      <c r="J304" s="199"/>
      <c r="K304" s="199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155</v>
      </c>
      <c r="AU304" s="208" t="s">
        <v>82</v>
      </c>
      <c r="AV304" s="13" t="s">
        <v>82</v>
      </c>
      <c r="AW304" s="13" t="s">
        <v>33</v>
      </c>
      <c r="AX304" s="13" t="s">
        <v>71</v>
      </c>
      <c r="AY304" s="208" t="s">
        <v>142</v>
      </c>
    </row>
    <row r="305" spans="1:65" s="13" customFormat="1" ht="11.25">
      <c r="B305" s="198"/>
      <c r="C305" s="199"/>
      <c r="D305" s="191" t="s">
        <v>155</v>
      </c>
      <c r="E305" s="200" t="s">
        <v>19</v>
      </c>
      <c r="F305" s="201" t="s">
        <v>1025</v>
      </c>
      <c r="G305" s="199"/>
      <c r="H305" s="202">
        <v>1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155</v>
      </c>
      <c r="AU305" s="208" t="s">
        <v>82</v>
      </c>
      <c r="AV305" s="13" t="s">
        <v>82</v>
      </c>
      <c r="AW305" s="13" t="s">
        <v>33</v>
      </c>
      <c r="AX305" s="13" t="s">
        <v>71</v>
      </c>
      <c r="AY305" s="208" t="s">
        <v>142</v>
      </c>
    </row>
    <row r="306" spans="1:65" s="13" customFormat="1" ht="11.25">
      <c r="B306" s="198"/>
      <c r="C306" s="199"/>
      <c r="D306" s="191" t="s">
        <v>155</v>
      </c>
      <c r="E306" s="200" t="s">
        <v>19</v>
      </c>
      <c r="F306" s="201" t="s">
        <v>1026</v>
      </c>
      <c r="G306" s="199"/>
      <c r="H306" s="202">
        <v>1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155</v>
      </c>
      <c r="AU306" s="208" t="s">
        <v>82</v>
      </c>
      <c r="AV306" s="13" t="s">
        <v>82</v>
      </c>
      <c r="AW306" s="13" t="s">
        <v>33</v>
      </c>
      <c r="AX306" s="13" t="s">
        <v>71</v>
      </c>
      <c r="AY306" s="208" t="s">
        <v>142</v>
      </c>
    </row>
    <row r="307" spans="1:65" s="2" customFormat="1" ht="16.5" customHeight="1">
      <c r="A307" s="34"/>
      <c r="B307" s="35"/>
      <c r="C307" s="209" t="s">
        <v>494</v>
      </c>
      <c r="D307" s="209" t="s">
        <v>267</v>
      </c>
      <c r="E307" s="210" t="s">
        <v>1027</v>
      </c>
      <c r="F307" s="211" t="s">
        <v>1028</v>
      </c>
      <c r="G307" s="212" t="s">
        <v>335</v>
      </c>
      <c r="H307" s="213">
        <v>3</v>
      </c>
      <c r="I307" s="214"/>
      <c r="J307" s="215">
        <f>ROUND(I307*H307,2)</f>
        <v>0</v>
      </c>
      <c r="K307" s="211" t="s">
        <v>148</v>
      </c>
      <c r="L307" s="216"/>
      <c r="M307" s="217" t="s">
        <v>19</v>
      </c>
      <c r="N307" s="218" t="s">
        <v>42</v>
      </c>
      <c r="O307" s="64"/>
      <c r="P307" s="187">
        <f>O307*H307</f>
        <v>0</v>
      </c>
      <c r="Q307" s="187">
        <v>3.6700000000000001E-3</v>
      </c>
      <c r="R307" s="187">
        <f>Q307*H307</f>
        <v>1.1010000000000001E-2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204</v>
      </c>
      <c r="AT307" s="189" t="s">
        <v>267</v>
      </c>
      <c r="AU307" s="189" t="s">
        <v>82</v>
      </c>
      <c r="AY307" s="17" t="s">
        <v>142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79</v>
      </c>
      <c r="BK307" s="190">
        <f>ROUND(I307*H307,2)</f>
        <v>0</v>
      </c>
      <c r="BL307" s="17" t="s">
        <v>149</v>
      </c>
      <c r="BM307" s="189" t="s">
        <v>1029</v>
      </c>
    </row>
    <row r="308" spans="1:65" s="2" customFormat="1" ht="11.25">
      <c r="A308" s="34"/>
      <c r="B308" s="35"/>
      <c r="C308" s="36"/>
      <c r="D308" s="191" t="s">
        <v>151</v>
      </c>
      <c r="E308" s="36"/>
      <c r="F308" s="192" t="s">
        <v>1028</v>
      </c>
      <c r="G308" s="36"/>
      <c r="H308" s="36"/>
      <c r="I308" s="193"/>
      <c r="J308" s="36"/>
      <c r="K308" s="36"/>
      <c r="L308" s="39"/>
      <c r="M308" s="194"/>
      <c r="N308" s="195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151</v>
      </c>
      <c r="AU308" s="17" t="s">
        <v>82</v>
      </c>
    </row>
    <row r="309" spans="1:65" s="2" customFormat="1" ht="21.75" customHeight="1">
      <c r="A309" s="34"/>
      <c r="B309" s="35"/>
      <c r="C309" s="178" t="s">
        <v>501</v>
      </c>
      <c r="D309" s="178" t="s">
        <v>144</v>
      </c>
      <c r="E309" s="179" t="s">
        <v>1030</v>
      </c>
      <c r="F309" s="180" t="s">
        <v>1031</v>
      </c>
      <c r="G309" s="181" t="s">
        <v>335</v>
      </c>
      <c r="H309" s="182">
        <v>2</v>
      </c>
      <c r="I309" s="183"/>
      <c r="J309" s="184">
        <f>ROUND(I309*H309,2)</f>
        <v>0</v>
      </c>
      <c r="K309" s="180" t="s">
        <v>148</v>
      </c>
      <c r="L309" s="39"/>
      <c r="M309" s="185" t="s">
        <v>19</v>
      </c>
      <c r="N309" s="186" t="s">
        <v>42</v>
      </c>
      <c r="O309" s="64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149</v>
      </c>
      <c r="AT309" s="189" t="s">
        <v>144</v>
      </c>
      <c r="AU309" s="189" t="s">
        <v>82</v>
      </c>
      <c r="AY309" s="17" t="s">
        <v>142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79</v>
      </c>
      <c r="BK309" s="190">
        <f>ROUND(I309*H309,2)</f>
        <v>0</v>
      </c>
      <c r="BL309" s="17" t="s">
        <v>149</v>
      </c>
      <c r="BM309" s="189" t="s">
        <v>1032</v>
      </c>
    </row>
    <row r="310" spans="1:65" s="2" customFormat="1" ht="11.25">
      <c r="A310" s="34"/>
      <c r="B310" s="35"/>
      <c r="C310" s="36"/>
      <c r="D310" s="191" t="s">
        <v>151</v>
      </c>
      <c r="E310" s="36"/>
      <c r="F310" s="192" t="s">
        <v>1033</v>
      </c>
      <c r="G310" s="36"/>
      <c r="H310" s="36"/>
      <c r="I310" s="193"/>
      <c r="J310" s="36"/>
      <c r="K310" s="36"/>
      <c r="L310" s="39"/>
      <c r="M310" s="194"/>
      <c r="N310" s="195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151</v>
      </c>
      <c r="AU310" s="17" t="s">
        <v>82</v>
      </c>
    </row>
    <row r="311" spans="1:65" s="2" customFormat="1" ht="11.25">
      <c r="A311" s="34"/>
      <c r="B311" s="35"/>
      <c r="C311" s="36"/>
      <c r="D311" s="196" t="s">
        <v>153</v>
      </c>
      <c r="E311" s="36"/>
      <c r="F311" s="197" t="s">
        <v>1034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153</v>
      </c>
      <c r="AU311" s="17" t="s">
        <v>82</v>
      </c>
    </row>
    <row r="312" spans="1:65" s="13" customFormat="1" ht="11.25">
      <c r="B312" s="198"/>
      <c r="C312" s="199"/>
      <c r="D312" s="191" t="s">
        <v>155</v>
      </c>
      <c r="E312" s="200" t="s">
        <v>19</v>
      </c>
      <c r="F312" s="201" t="s">
        <v>1035</v>
      </c>
      <c r="G312" s="199"/>
      <c r="H312" s="202">
        <v>1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155</v>
      </c>
      <c r="AU312" s="208" t="s">
        <v>82</v>
      </c>
      <c r="AV312" s="13" t="s">
        <v>82</v>
      </c>
      <c r="AW312" s="13" t="s">
        <v>33</v>
      </c>
      <c r="AX312" s="13" t="s">
        <v>71</v>
      </c>
      <c r="AY312" s="208" t="s">
        <v>142</v>
      </c>
    </row>
    <row r="313" spans="1:65" s="13" customFormat="1" ht="11.25">
      <c r="B313" s="198"/>
      <c r="C313" s="199"/>
      <c r="D313" s="191" t="s">
        <v>155</v>
      </c>
      <c r="E313" s="200" t="s">
        <v>19</v>
      </c>
      <c r="F313" s="201" t="s">
        <v>1010</v>
      </c>
      <c r="G313" s="199"/>
      <c r="H313" s="202">
        <v>1</v>
      </c>
      <c r="I313" s="203"/>
      <c r="J313" s="199"/>
      <c r="K313" s="199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155</v>
      </c>
      <c r="AU313" s="208" t="s">
        <v>82</v>
      </c>
      <c r="AV313" s="13" t="s">
        <v>82</v>
      </c>
      <c r="AW313" s="13" t="s">
        <v>33</v>
      </c>
      <c r="AX313" s="13" t="s">
        <v>71</v>
      </c>
      <c r="AY313" s="208" t="s">
        <v>142</v>
      </c>
    </row>
    <row r="314" spans="1:65" s="2" customFormat="1" ht="16.5" customHeight="1">
      <c r="A314" s="34"/>
      <c r="B314" s="35"/>
      <c r="C314" s="209" t="s">
        <v>505</v>
      </c>
      <c r="D314" s="209" t="s">
        <v>267</v>
      </c>
      <c r="E314" s="210" t="s">
        <v>1036</v>
      </c>
      <c r="F314" s="211" t="s">
        <v>1037</v>
      </c>
      <c r="G314" s="212" t="s">
        <v>335</v>
      </c>
      <c r="H314" s="213">
        <v>2</v>
      </c>
      <c r="I314" s="214"/>
      <c r="J314" s="215">
        <f>ROUND(I314*H314,2)</f>
        <v>0</v>
      </c>
      <c r="K314" s="211" t="s">
        <v>148</v>
      </c>
      <c r="L314" s="216"/>
      <c r="M314" s="217" t="s">
        <v>19</v>
      </c>
      <c r="N314" s="218" t="s">
        <v>42</v>
      </c>
      <c r="O314" s="64"/>
      <c r="P314" s="187">
        <f>O314*H314</f>
        <v>0</v>
      </c>
      <c r="Q314" s="187">
        <v>2.2000000000000001E-3</v>
      </c>
      <c r="R314" s="187">
        <f>Q314*H314</f>
        <v>4.4000000000000003E-3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204</v>
      </c>
      <c r="AT314" s="189" t="s">
        <v>267</v>
      </c>
      <c r="AU314" s="189" t="s">
        <v>82</v>
      </c>
      <c r="AY314" s="17" t="s">
        <v>142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79</v>
      </c>
      <c r="BK314" s="190">
        <f>ROUND(I314*H314,2)</f>
        <v>0</v>
      </c>
      <c r="BL314" s="17" t="s">
        <v>149</v>
      </c>
      <c r="BM314" s="189" t="s">
        <v>1038</v>
      </c>
    </row>
    <row r="315" spans="1:65" s="2" customFormat="1" ht="11.25">
      <c r="A315" s="34"/>
      <c r="B315" s="35"/>
      <c r="C315" s="36"/>
      <c r="D315" s="191" t="s">
        <v>151</v>
      </c>
      <c r="E315" s="36"/>
      <c r="F315" s="192" t="s">
        <v>1037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151</v>
      </c>
      <c r="AU315" s="17" t="s">
        <v>82</v>
      </c>
    </row>
    <row r="316" spans="1:65" s="2" customFormat="1" ht="16.5" customHeight="1">
      <c r="A316" s="34"/>
      <c r="B316" s="35"/>
      <c r="C316" s="178" t="s">
        <v>512</v>
      </c>
      <c r="D316" s="178" t="s">
        <v>144</v>
      </c>
      <c r="E316" s="179" t="s">
        <v>539</v>
      </c>
      <c r="F316" s="180" t="s">
        <v>540</v>
      </c>
      <c r="G316" s="181" t="s">
        <v>181</v>
      </c>
      <c r="H316" s="182">
        <v>0.3</v>
      </c>
      <c r="I316" s="183"/>
      <c r="J316" s="184">
        <f>ROUND(I316*H316,2)</f>
        <v>0</v>
      </c>
      <c r="K316" s="180" t="s">
        <v>148</v>
      </c>
      <c r="L316" s="39"/>
      <c r="M316" s="185" t="s">
        <v>19</v>
      </c>
      <c r="N316" s="186" t="s">
        <v>42</v>
      </c>
      <c r="O316" s="64"/>
      <c r="P316" s="187">
        <f>O316*H316</f>
        <v>0</v>
      </c>
      <c r="Q316" s="187">
        <v>0</v>
      </c>
      <c r="R316" s="187">
        <f>Q316*H316</f>
        <v>0</v>
      </c>
      <c r="S316" s="187">
        <v>1.56</v>
      </c>
      <c r="T316" s="188">
        <f>S316*H316</f>
        <v>0.46799999999999997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149</v>
      </c>
      <c r="AT316" s="189" t="s">
        <v>144</v>
      </c>
      <c r="AU316" s="189" t="s">
        <v>82</v>
      </c>
      <c r="AY316" s="17" t="s">
        <v>142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79</v>
      </c>
      <c r="BK316" s="190">
        <f>ROUND(I316*H316,2)</f>
        <v>0</v>
      </c>
      <c r="BL316" s="17" t="s">
        <v>149</v>
      </c>
      <c r="BM316" s="189" t="s">
        <v>1039</v>
      </c>
    </row>
    <row r="317" spans="1:65" s="2" customFormat="1" ht="11.25">
      <c r="A317" s="34"/>
      <c r="B317" s="35"/>
      <c r="C317" s="36"/>
      <c r="D317" s="191" t="s">
        <v>151</v>
      </c>
      <c r="E317" s="36"/>
      <c r="F317" s="192" t="s">
        <v>542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151</v>
      </c>
      <c r="AU317" s="17" t="s">
        <v>82</v>
      </c>
    </row>
    <row r="318" spans="1:65" s="2" customFormat="1" ht="11.25">
      <c r="A318" s="34"/>
      <c r="B318" s="35"/>
      <c r="C318" s="36"/>
      <c r="D318" s="196" t="s">
        <v>153</v>
      </c>
      <c r="E318" s="36"/>
      <c r="F318" s="197" t="s">
        <v>543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153</v>
      </c>
      <c r="AU318" s="17" t="s">
        <v>82</v>
      </c>
    </row>
    <row r="319" spans="1:65" s="13" customFormat="1" ht="11.25">
      <c r="B319" s="198"/>
      <c r="C319" s="199"/>
      <c r="D319" s="191" t="s">
        <v>155</v>
      </c>
      <c r="E319" s="200" t="s">
        <v>19</v>
      </c>
      <c r="F319" s="201" t="s">
        <v>1040</v>
      </c>
      <c r="G319" s="199"/>
      <c r="H319" s="202">
        <v>0.3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155</v>
      </c>
      <c r="AU319" s="208" t="s">
        <v>82</v>
      </c>
      <c r="AV319" s="13" t="s">
        <v>82</v>
      </c>
      <c r="AW319" s="13" t="s">
        <v>33</v>
      </c>
      <c r="AX319" s="13" t="s">
        <v>79</v>
      </c>
      <c r="AY319" s="208" t="s">
        <v>142</v>
      </c>
    </row>
    <row r="320" spans="1:65" s="2" customFormat="1" ht="16.5" customHeight="1">
      <c r="A320" s="34"/>
      <c r="B320" s="35"/>
      <c r="C320" s="178" t="s">
        <v>516</v>
      </c>
      <c r="D320" s="178" t="s">
        <v>144</v>
      </c>
      <c r="E320" s="179" t="s">
        <v>1041</v>
      </c>
      <c r="F320" s="180" t="s">
        <v>1042</v>
      </c>
      <c r="G320" s="181" t="s">
        <v>181</v>
      </c>
      <c r="H320" s="182">
        <v>2.8</v>
      </c>
      <c r="I320" s="183"/>
      <c r="J320" s="184">
        <f>ROUND(I320*H320,2)</f>
        <v>0</v>
      </c>
      <c r="K320" s="180" t="s">
        <v>148</v>
      </c>
      <c r="L320" s="39"/>
      <c r="M320" s="185" t="s">
        <v>19</v>
      </c>
      <c r="N320" s="186" t="s">
        <v>42</v>
      </c>
      <c r="O320" s="64"/>
      <c r="P320" s="187">
        <f>O320*H320</f>
        <v>0</v>
      </c>
      <c r="Q320" s="187">
        <v>0</v>
      </c>
      <c r="R320" s="187">
        <f>Q320*H320</f>
        <v>0</v>
      </c>
      <c r="S320" s="187">
        <v>1.92</v>
      </c>
      <c r="T320" s="188">
        <f>S320*H320</f>
        <v>5.3759999999999994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149</v>
      </c>
      <c r="AT320" s="189" t="s">
        <v>144</v>
      </c>
      <c r="AU320" s="189" t="s">
        <v>82</v>
      </c>
      <c r="AY320" s="17" t="s">
        <v>142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79</v>
      </c>
      <c r="BK320" s="190">
        <f>ROUND(I320*H320,2)</f>
        <v>0</v>
      </c>
      <c r="BL320" s="17" t="s">
        <v>149</v>
      </c>
      <c r="BM320" s="189" t="s">
        <v>1043</v>
      </c>
    </row>
    <row r="321" spans="1:65" s="2" customFormat="1" ht="11.25">
      <c r="A321" s="34"/>
      <c r="B321" s="35"/>
      <c r="C321" s="36"/>
      <c r="D321" s="191" t="s">
        <v>151</v>
      </c>
      <c r="E321" s="36"/>
      <c r="F321" s="192" t="s">
        <v>1044</v>
      </c>
      <c r="G321" s="36"/>
      <c r="H321" s="36"/>
      <c r="I321" s="193"/>
      <c r="J321" s="36"/>
      <c r="K321" s="36"/>
      <c r="L321" s="39"/>
      <c r="M321" s="194"/>
      <c r="N321" s="195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151</v>
      </c>
      <c r="AU321" s="17" t="s">
        <v>82</v>
      </c>
    </row>
    <row r="322" spans="1:65" s="2" customFormat="1" ht="11.25">
      <c r="A322" s="34"/>
      <c r="B322" s="35"/>
      <c r="C322" s="36"/>
      <c r="D322" s="196" t="s">
        <v>153</v>
      </c>
      <c r="E322" s="36"/>
      <c r="F322" s="197" t="s">
        <v>1045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153</v>
      </c>
      <c r="AU322" s="17" t="s">
        <v>82</v>
      </c>
    </row>
    <row r="323" spans="1:65" s="13" customFormat="1" ht="11.25">
      <c r="B323" s="198"/>
      <c r="C323" s="199"/>
      <c r="D323" s="191" t="s">
        <v>155</v>
      </c>
      <c r="E323" s="200" t="s">
        <v>19</v>
      </c>
      <c r="F323" s="201" t="s">
        <v>1046</v>
      </c>
      <c r="G323" s="199"/>
      <c r="H323" s="202">
        <v>2.8</v>
      </c>
      <c r="I323" s="203"/>
      <c r="J323" s="199"/>
      <c r="K323" s="199"/>
      <c r="L323" s="204"/>
      <c r="M323" s="205"/>
      <c r="N323" s="206"/>
      <c r="O323" s="206"/>
      <c r="P323" s="206"/>
      <c r="Q323" s="206"/>
      <c r="R323" s="206"/>
      <c r="S323" s="206"/>
      <c r="T323" s="207"/>
      <c r="AT323" s="208" t="s">
        <v>155</v>
      </c>
      <c r="AU323" s="208" t="s">
        <v>82</v>
      </c>
      <c r="AV323" s="13" t="s">
        <v>82</v>
      </c>
      <c r="AW323" s="13" t="s">
        <v>33</v>
      </c>
      <c r="AX323" s="13" t="s">
        <v>79</v>
      </c>
      <c r="AY323" s="208" t="s">
        <v>142</v>
      </c>
    </row>
    <row r="324" spans="1:65" s="2" customFormat="1" ht="16.5" customHeight="1">
      <c r="A324" s="34"/>
      <c r="B324" s="35"/>
      <c r="C324" s="178" t="s">
        <v>523</v>
      </c>
      <c r="D324" s="178" t="s">
        <v>144</v>
      </c>
      <c r="E324" s="179" t="s">
        <v>1047</v>
      </c>
      <c r="F324" s="180" t="s">
        <v>1048</v>
      </c>
      <c r="G324" s="181" t="s">
        <v>335</v>
      </c>
      <c r="H324" s="182">
        <v>1</v>
      </c>
      <c r="I324" s="183"/>
      <c r="J324" s="184">
        <f>ROUND(I324*H324,2)</f>
        <v>0</v>
      </c>
      <c r="K324" s="180" t="s">
        <v>148</v>
      </c>
      <c r="L324" s="39"/>
      <c r="M324" s="185" t="s">
        <v>19</v>
      </c>
      <c r="N324" s="186" t="s">
        <v>42</v>
      </c>
      <c r="O324" s="64"/>
      <c r="P324" s="187">
        <f>O324*H324</f>
        <v>0</v>
      </c>
      <c r="Q324" s="187">
        <v>0.10833</v>
      </c>
      <c r="R324" s="187">
        <f>Q324*H324</f>
        <v>0.10833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149</v>
      </c>
      <c r="AT324" s="189" t="s">
        <v>144</v>
      </c>
      <c r="AU324" s="189" t="s">
        <v>82</v>
      </c>
      <c r="AY324" s="17" t="s">
        <v>142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79</v>
      </c>
      <c r="BK324" s="190">
        <f>ROUND(I324*H324,2)</f>
        <v>0</v>
      </c>
      <c r="BL324" s="17" t="s">
        <v>149</v>
      </c>
      <c r="BM324" s="189" t="s">
        <v>1049</v>
      </c>
    </row>
    <row r="325" spans="1:65" s="2" customFormat="1" ht="19.5">
      <c r="A325" s="34"/>
      <c r="B325" s="35"/>
      <c r="C325" s="36"/>
      <c r="D325" s="191" t="s">
        <v>151</v>
      </c>
      <c r="E325" s="36"/>
      <c r="F325" s="192" t="s">
        <v>1050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151</v>
      </c>
      <c r="AU325" s="17" t="s">
        <v>82</v>
      </c>
    </row>
    <row r="326" spans="1:65" s="2" customFormat="1" ht="11.25">
      <c r="A326" s="34"/>
      <c r="B326" s="35"/>
      <c r="C326" s="36"/>
      <c r="D326" s="196" t="s">
        <v>153</v>
      </c>
      <c r="E326" s="36"/>
      <c r="F326" s="197" t="s">
        <v>1051</v>
      </c>
      <c r="G326" s="36"/>
      <c r="H326" s="36"/>
      <c r="I326" s="193"/>
      <c r="J326" s="36"/>
      <c r="K326" s="36"/>
      <c r="L326" s="39"/>
      <c r="M326" s="194"/>
      <c r="N326" s="195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153</v>
      </c>
      <c r="AU326" s="17" t="s">
        <v>82</v>
      </c>
    </row>
    <row r="327" spans="1:65" s="2" customFormat="1" ht="39">
      <c r="A327" s="34"/>
      <c r="B327" s="35"/>
      <c r="C327" s="36"/>
      <c r="D327" s="191" t="s">
        <v>351</v>
      </c>
      <c r="E327" s="36"/>
      <c r="F327" s="219" t="s">
        <v>597</v>
      </c>
      <c r="G327" s="36"/>
      <c r="H327" s="36"/>
      <c r="I327" s="193"/>
      <c r="J327" s="36"/>
      <c r="K327" s="36"/>
      <c r="L327" s="39"/>
      <c r="M327" s="194"/>
      <c r="N327" s="19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351</v>
      </c>
      <c r="AU327" s="17" t="s">
        <v>82</v>
      </c>
    </row>
    <row r="328" spans="1:65" s="13" customFormat="1" ht="11.25">
      <c r="B328" s="198"/>
      <c r="C328" s="199"/>
      <c r="D328" s="191" t="s">
        <v>155</v>
      </c>
      <c r="E328" s="200" t="s">
        <v>19</v>
      </c>
      <c r="F328" s="201" t="s">
        <v>1052</v>
      </c>
      <c r="G328" s="199"/>
      <c r="H328" s="202">
        <v>1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155</v>
      </c>
      <c r="AU328" s="208" t="s">
        <v>82</v>
      </c>
      <c r="AV328" s="13" t="s">
        <v>82</v>
      </c>
      <c r="AW328" s="13" t="s">
        <v>33</v>
      </c>
      <c r="AX328" s="13" t="s">
        <v>79</v>
      </c>
      <c r="AY328" s="208" t="s">
        <v>142</v>
      </c>
    </row>
    <row r="329" spans="1:65" s="2" customFormat="1" ht="16.5" customHeight="1">
      <c r="A329" s="34"/>
      <c r="B329" s="35"/>
      <c r="C329" s="178" t="s">
        <v>527</v>
      </c>
      <c r="D329" s="178" t="s">
        <v>144</v>
      </c>
      <c r="E329" s="179" t="s">
        <v>1053</v>
      </c>
      <c r="F329" s="180" t="s">
        <v>1054</v>
      </c>
      <c r="G329" s="181" t="s">
        <v>335</v>
      </c>
      <c r="H329" s="182">
        <v>1</v>
      </c>
      <c r="I329" s="183"/>
      <c r="J329" s="184">
        <f>ROUND(I329*H329,2)</f>
        <v>0</v>
      </c>
      <c r="K329" s="180" t="s">
        <v>148</v>
      </c>
      <c r="L329" s="39"/>
      <c r="M329" s="185" t="s">
        <v>19</v>
      </c>
      <c r="N329" s="186" t="s">
        <v>42</v>
      </c>
      <c r="O329" s="64"/>
      <c r="P329" s="187">
        <f>O329*H329</f>
        <v>0</v>
      </c>
      <c r="Q329" s="187">
        <v>0.11217000000000001</v>
      </c>
      <c r="R329" s="187">
        <f>Q329*H329</f>
        <v>0.11217000000000001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149</v>
      </c>
      <c r="AT329" s="189" t="s">
        <v>144</v>
      </c>
      <c r="AU329" s="189" t="s">
        <v>82</v>
      </c>
      <c r="AY329" s="17" t="s">
        <v>142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79</v>
      </c>
      <c r="BK329" s="190">
        <f>ROUND(I329*H329,2)</f>
        <v>0</v>
      </c>
      <c r="BL329" s="17" t="s">
        <v>149</v>
      </c>
      <c r="BM329" s="189" t="s">
        <v>1055</v>
      </c>
    </row>
    <row r="330" spans="1:65" s="2" customFormat="1" ht="19.5">
      <c r="A330" s="34"/>
      <c r="B330" s="35"/>
      <c r="C330" s="36"/>
      <c r="D330" s="191" t="s">
        <v>151</v>
      </c>
      <c r="E330" s="36"/>
      <c r="F330" s="192" t="s">
        <v>1056</v>
      </c>
      <c r="G330" s="36"/>
      <c r="H330" s="36"/>
      <c r="I330" s="193"/>
      <c r="J330" s="36"/>
      <c r="K330" s="36"/>
      <c r="L330" s="39"/>
      <c r="M330" s="194"/>
      <c r="N330" s="195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151</v>
      </c>
      <c r="AU330" s="17" t="s">
        <v>82</v>
      </c>
    </row>
    <row r="331" spans="1:65" s="2" customFormat="1" ht="11.25">
      <c r="A331" s="34"/>
      <c r="B331" s="35"/>
      <c r="C331" s="36"/>
      <c r="D331" s="196" t="s">
        <v>153</v>
      </c>
      <c r="E331" s="36"/>
      <c r="F331" s="197" t="s">
        <v>1057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153</v>
      </c>
      <c r="AU331" s="17" t="s">
        <v>82</v>
      </c>
    </row>
    <row r="332" spans="1:65" s="2" customFormat="1" ht="39">
      <c r="A332" s="34"/>
      <c r="B332" s="35"/>
      <c r="C332" s="36"/>
      <c r="D332" s="191" t="s">
        <v>351</v>
      </c>
      <c r="E332" s="36"/>
      <c r="F332" s="219" t="s">
        <v>597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351</v>
      </c>
      <c r="AU332" s="17" t="s">
        <v>82</v>
      </c>
    </row>
    <row r="333" spans="1:65" s="13" customFormat="1" ht="11.25">
      <c r="B333" s="198"/>
      <c r="C333" s="199"/>
      <c r="D333" s="191" t="s">
        <v>155</v>
      </c>
      <c r="E333" s="200" t="s">
        <v>19</v>
      </c>
      <c r="F333" s="201" t="s">
        <v>1058</v>
      </c>
      <c r="G333" s="199"/>
      <c r="H333" s="202">
        <v>1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155</v>
      </c>
      <c r="AU333" s="208" t="s">
        <v>82</v>
      </c>
      <c r="AV333" s="13" t="s">
        <v>82</v>
      </c>
      <c r="AW333" s="13" t="s">
        <v>33</v>
      </c>
      <c r="AX333" s="13" t="s">
        <v>79</v>
      </c>
      <c r="AY333" s="208" t="s">
        <v>142</v>
      </c>
    </row>
    <row r="334" spans="1:65" s="2" customFormat="1" ht="16.5" customHeight="1">
      <c r="A334" s="34"/>
      <c r="B334" s="35"/>
      <c r="C334" s="178" t="s">
        <v>534</v>
      </c>
      <c r="D334" s="178" t="s">
        <v>144</v>
      </c>
      <c r="E334" s="179" t="s">
        <v>592</v>
      </c>
      <c r="F334" s="180" t="s">
        <v>593</v>
      </c>
      <c r="G334" s="181" t="s">
        <v>335</v>
      </c>
      <c r="H334" s="182">
        <v>1</v>
      </c>
      <c r="I334" s="183"/>
      <c r="J334" s="184">
        <f>ROUND(I334*H334,2)</f>
        <v>0</v>
      </c>
      <c r="K334" s="180" t="s">
        <v>148</v>
      </c>
      <c r="L334" s="39"/>
      <c r="M334" s="185" t="s">
        <v>19</v>
      </c>
      <c r="N334" s="186" t="s">
        <v>42</v>
      </c>
      <c r="O334" s="64"/>
      <c r="P334" s="187">
        <f>O334*H334</f>
        <v>0</v>
      </c>
      <c r="Q334" s="187">
        <v>0.11217000000000001</v>
      </c>
      <c r="R334" s="187">
        <f>Q334*H334</f>
        <v>0.11217000000000001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149</v>
      </c>
      <c r="AT334" s="189" t="s">
        <v>144</v>
      </c>
      <c r="AU334" s="189" t="s">
        <v>82</v>
      </c>
      <c r="AY334" s="17" t="s">
        <v>142</v>
      </c>
      <c r="BE334" s="190">
        <f>IF(N334="základní",J334,0)</f>
        <v>0</v>
      </c>
      <c r="BF334" s="190">
        <f>IF(N334="snížená",J334,0)</f>
        <v>0</v>
      </c>
      <c r="BG334" s="190">
        <f>IF(N334="zákl. přenesená",J334,0)</f>
        <v>0</v>
      </c>
      <c r="BH334" s="190">
        <f>IF(N334="sníž. přenesená",J334,0)</f>
        <v>0</v>
      </c>
      <c r="BI334" s="190">
        <f>IF(N334="nulová",J334,0)</f>
        <v>0</v>
      </c>
      <c r="BJ334" s="17" t="s">
        <v>79</v>
      </c>
      <c r="BK334" s="190">
        <f>ROUND(I334*H334,2)</f>
        <v>0</v>
      </c>
      <c r="BL334" s="17" t="s">
        <v>149</v>
      </c>
      <c r="BM334" s="189" t="s">
        <v>1059</v>
      </c>
    </row>
    <row r="335" spans="1:65" s="2" customFormat="1" ht="19.5">
      <c r="A335" s="34"/>
      <c r="B335" s="35"/>
      <c r="C335" s="36"/>
      <c r="D335" s="191" t="s">
        <v>151</v>
      </c>
      <c r="E335" s="36"/>
      <c r="F335" s="192" t="s">
        <v>595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151</v>
      </c>
      <c r="AU335" s="17" t="s">
        <v>82</v>
      </c>
    </row>
    <row r="336" spans="1:65" s="2" customFormat="1" ht="11.25">
      <c r="A336" s="34"/>
      <c r="B336" s="35"/>
      <c r="C336" s="36"/>
      <c r="D336" s="196" t="s">
        <v>153</v>
      </c>
      <c r="E336" s="36"/>
      <c r="F336" s="197" t="s">
        <v>596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153</v>
      </c>
      <c r="AU336" s="17" t="s">
        <v>82</v>
      </c>
    </row>
    <row r="337" spans="1:65" s="2" customFormat="1" ht="39">
      <c r="A337" s="34"/>
      <c r="B337" s="35"/>
      <c r="C337" s="36"/>
      <c r="D337" s="191" t="s">
        <v>351</v>
      </c>
      <c r="E337" s="36"/>
      <c r="F337" s="219" t="s">
        <v>597</v>
      </c>
      <c r="G337" s="36"/>
      <c r="H337" s="36"/>
      <c r="I337" s="193"/>
      <c r="J337" s="36"/>
      <c r="K337" s="36"/>
      <c r="L337" s="39"/>
      <c r="M337" s="194"/>
      <c r="N337" s="195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351</v>
      </c>
      <c r="AU337" s="17" t="s">
        <v>82</v>
      </c>
    </row>
    <row r="338" spans="1:65" s="13" customFormat="1" ht="11.25">
      <c r="B338" s="198"/>
      <c r="C338" s="199"/>
      <c r="D338" s="191" t="s">
        <v>155</v>
      </c>
      <c r="E338" s="200" t="s">
        <v>19</v>
      </c>
      <c r="F338" s="201" t="s">
        <v>1060</v>
      </c>
      <c r="G338" s="199"/>
      <c r="H338" s="202">
        <v>1</v>
      </c>
      <c r="I338" s="203"/>
      <c r="J338" s="199"/>
      <c r="K338" s="199"/>
      <c r="L338" s="204"/>
      <c r="M338" s="205"/>
      <c r="N338" s="206"/>
      <c r="O338" s="206"/>
      <c r="P338" s="206"/>
      <c r="Q338" s="206"/>
      <c r="R338" s="206"/>
      <c r="S338" s="206"/>
      <c r="T338" s="207"/>
      <c r="AT338" s="208" t="s">
        <v>155</v>
      </c>
      <c r="AU338" s="208" t="s">
        <v>82</v>
      </c>
      <c r="AV338" s="13" t="s">
        <v>82</v>
      </c>
      <c r="AW338" s="13" t="s">
        <v>33</v>
      </c>
      <c r="AX338" s="13" t="s">
        <v>79</v>
      </c>
      <c r="AY338" s="208" t="s">
        <v>142</v>
      </c>
    </row>
    <row r="339" spans="1:65" s="2" customFormat="1" ht="16.5" customHeight="1">
      <c r="A339" s="34"/>
      <c r="B339" s="35"/>
      <c r="C339" s="178" t="s">
        <v>538</v>
      </c>
      <c r="D339" s="178" t="s">
        <v>144</v>
      </c>
      <c r="E339" s="179" t="s">
        <v>600</v>
      </c>
      <c r="F339" s="180" t="s">
        <v>601</v>
      </c>
      <c r="G339" s="181" t="s">
        <v>335</v>
      </c>
      <c r="H339" s="182">
        <v>3</v>
      </c>
      <c r="I339" s="183"/>
      <c r="J339" s="184">
        <f>ROUND(I339*H339,2)</f>
        <v>0</v>
      </c>
      <c r="K339" s="180" t="s">
        <v>148</v>
      </c>
      <c r="L339" s="39"/>
      <c r="M339" s="185" t="s">
        <v>19</v>
      </c>
      <c r="N339" s="186" t="s">
        <v>42</v>
      </c>
      <c r="O339" s="64"/>
      <c r="P339" s="187">
        <f>O339*H339</f>
        <v>0</v>
      </c>
      <c r="Q339" s="187">
        <v>1.2120000000000001E-2</v>
      </c>
      <c r="R339" s="187">
        <f>Q339*H339</f>
        <v>3.6360000000000003E-2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149</v>
      </c>
      <c r="AT339" s="189" t="s">
        <v>144</v>
      </c>
      <c r="AU339" s="189" t="s">
        <v>82</v>
      </c>
      <c r="AY339" s="17" t="s">
        <v>142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7" t="s">
        <v>79</v>
      </c>
      <c r="BK339" s="190">
        <f>ROUND(I339*H339,2)</f>
        <v>0</v>
      </c>
      <c r="BL339" s="17" t="s">
        <v>149</v>
      </c>
      <c r="BM339" s="189" t="s">
        <v>1061</v>
      </c>
    </row>
    <row r="340" spans="1:65" s="2" customFormat="1" ht="11.25">
      <c r="A340" s="34"/>
      <c r="B340" s="35"/>
      <c r="C340" s="36"/>
      <c r="D340" s="191" t="s">
        <v>151</v>
      </c>
      <c r="E340" s="36"/>
      <c r="F340" s="192" t="s">
        <v>603</v>
      </c>
      <c r="G340" s="36"/>
      <c r="H340" s="36"/>
      <c r="I340" s="193"/>
      <c r="J340" s="36"/>
      <c r="K340" s="36"/>
      <c r="L340" s="39"/>
      <c r="M340" s="194"/>
      <c r="N340" s="19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151</v>
      </c>
      <c r="AU340" s="17" t="s">
        <v>82</v>
      </c>
    </row>
    <row r="341" spans="1:65" s="2" customFormat="1" ht="11.25">
      <c r="A341" s="34"/>
      <c r="B341" s="35"/>
      <c r="C341" s="36"/>
      <c r="D341" s="196" t="s">
        <v>153</v>
      </c>
      <c r="E341" s="36"/>
      <c r="F341" s="197" t="s">
        <v>604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153</v>
      </c>
      <c r="AU341" s="17" t="s">
        <v>82</v>
      </c>
    </row>
    <row r="342" spans="1:65" s="13" customFormat="1" ht="11.25">
      <c r="B342" s="198"/>
      <c r="C342" s="199"/>
      <c r="D342" s="191" t="s">
        <v>155</v>
      </c>
      <c r="E342" s="200" t="s">
        <v>19</v>
      </c>
      <c r="F342" s="201" t="s">
        <v>1062</v>
      </c>
      <c r="G342" s="199"/>
      <c r="H342" s="202">
        <v>3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155</v>
      </c>
      <c r="AU342" s="208" t="s">
        <v>82</v>
      </c>
      <c r="AV342" s="13" t="s">
        <v>82</v>
      </c>
      <c r="AW342" s="13" t="s">
        <v>33</v>
      </c>
      <c r="AX342" s="13" t="s">
        <v>79</v>
      </c>
      <c r="AY342" s="208" t="s">
        <v>142</v>
      </c>
    </row>
    <row r="343" spans="1:65" s="2" customFormat="1" ht="16.5" customHeight="1">
      <c r="A343" s="34"/>
      <c r="B343" s="35"/>
      <c r="C343" s="178" t="s">
        <v>545</v>
      </c>
      <c r="D343" s="178" t="s">
        <v>144</v>
      </c>
      <c r="E343" s="179" t="s">
        <v>607</v>
      </c>
      <c r="F343" s="180" t="s">
        <v>608</v>
      </c>
      <c r="G343" s="181" t="s">
        <v>335</v>
      </c>
      <c r="H343" s="182">
        <v>3</v>
      </c>
      <c r="I343" s="183"/>
      <c r="J343" s="184">
        <f>ROUND(I343*H343,2)</f>
        <v>0</v>
      </c>
      <c r="K343" s="180" t="s">
        <v>148</v>
      </c>
      <c r="L343" s="39"/>
      <c r="M343" s="185" t="s">
        <v>19</v>
      </c>
      <c r="N343" s="186" t="s">
        <v>42</v>
      </c>
      <c r="O343" s="64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149</v>
      </c>
      <c r="AT343" s="189" t="s">
        <v>144</v>
      </c>
      <c r="AU343" s="189" t="s">
        <v>82</v>
      </c>
      <c r="AY343" s="17" t="s">
        <v>142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7" t="s">
        <v>79</v>
      </c>
      <c r="BK343" s="190">
        <f>ROUND(I343*H343,2)</f>
        <v>0</v>
      </c>
      <c r="BL343" s="17" t="s">
        <v>149</v>
      </c>
      <c r="BM343" s="189" t="s">
        <v>1063</v>
      </c>
    </row>
    <row r="344" spans="1:65" s="2" customFormat="1" ht="11.25">
      <c r="A344" s="34"/>
      <c r="B344" s="35"/>
      <c r="C344" s="36"/>
      <c r="D344" s="191" t="s">
        <v>151</v>
      </c>
      <c r="E344" s="36"/>
      <c r="F344" s="192" t="s">
        <v>610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151</v>
      </c>
      <c r="AU344" s="17" t="s">
        <v>82</v>
      </c>
    </row>
    <row r="345" spans="1:65" s="2" customFormat="1" ht="11.25">
      <c r="A345" s="34"/>
      <c r="B345" s="35"/>
      <c r="C345" s="36"/>
      <c r="D345" s="196" t="s">
        <v>153</v>
      </c>
      <c r="E345" s="36"/>
      <c r="F345" s="197" t="s">
        <v>611</v>
      </c>
      <c r="G345" s="36"/>
      <c r="H345" s="36"/>
      <c r="I345" s="193"/>
      <c r="J345" s="36"/>
      <c r="K345" s="36"/>
      <c r="L345" s="39"/>
      <c r="M345" s="194"/>
      <c r="N345" s="195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153</v>
      </c>
      <c r="AU345" s="17" t="s">
        <v>82</v>
      </c>
    </row>
    <row r="346" spans="1:65" s="13" customFormat="1" ht="11.25">
      <c r="B346" s="198"/>
      <c r="C346" s="199"/>
      <c r="D346" s="191" t="s">
        <v>155</v>
      </c>
      <c r="E346" s="200" t="s">
        <v>19</v>
      </c>
      <c r="F346" s="201" t="s">
        <v>1064</v>
      </c>
      <c r="G346" s="199"/>
      <c r="H346" s="202">
        <v>3</v>
      </c>
      <c r="I346" s="203"/>
      <c r="J346" s="199"/>
      <c r="K346" s="199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155</v>
      </c>
      <c r="AU346" s="208" t="s">
        <v>82</v>
      </c>
      <c r="AV346" s="13" t="s">
        <v>82</v>
      </c>
      <c r="AW346" s="13" t="s">
        <v>33</v>
      </c>
      <c r="AX346" s="13" t="s">
        <v>79</v>
      </c>
      <c r="AY346" s="208" t="s">
        <v>142</v>
      </c>
    </row>
    <row r="347" spans="1:65" s="2" customFormat="1" ht="21.75" customHeight="1">
      <c r="A347" s="34"/>
      <c r="B347" s="35"/>
      <c r="C347" s="178" t="s">
        <v>552</v>
      </c>
      <c r="D347" s="178" t="s">
        <v>144</v>
      </c>
      <c r="E347" s="179" t="s">
        <v>1065</v>
      </c>
      <c r="F347" s="180" t="s">
        <v>1066</v>
      </c>
      <c r="G347" s="181" t="s">
        <v>335</v>
      </c>
      <c r="H347" s="182">
        <v>3</v>
      </c>
      <c r="I347" s="183"/>
      <c r="J347" s="184">
        <f>ROUND(I347*H347,2)</f>
        <v>0</v>
      </c>
      <c r="K347" s="180" t="s">
        <v>148</v>
      </c>
      <c r="L347" s="39"/>
      <c r="M347" s="185" t="s">
        <v>19</v>
      </c>
      <c r="N347" s="186" t="s">
        <v>42</v>
      </c>
      <c r="O347" s="64"/>
      <c r="P347" s="187">
        <f>O347*H347</f>
        <v>0</v>
      </c>
      <c r="Q347" s="187">
        <v>9.2920000000000003E-2</v>
      </c>
      <c r="R347" s="187">
        <f>Q347*H347</f>
        <v>0.27876000000000001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149</v>
      </c>
      <c r="AT347" s="189" t="s">
        <v>144</v>
      </c>
      <c r="AU347" s="189" t="s">
        <v>82</v>
      </c>
      <c r="AY347" s="17" t="s">
        <v>142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79</v>
      </c>
      <c r="BK347" s="190">
        <f>ROUND(I347*H347,2)</f>
        <v>0</v>
      </c>
      <c r="BL347" s="17" t="s">
        <v>149</v>
      </c>
      <c r="BM347" s="189" t="s">
        <v>1067</v>
      </c>
    </row>
    <row r="348" spans="1:65" s="2" customFormat="1" ht="19.5">
      <c r="A348" s="34"/>
      <c r="B348" s="35"/>
      <c r="C348" s="36"/>
      <c r="D348" s="191" t="s">
        <v>151</v>
      </c>
      <c r="E348" s="36"/>
      <c r="F348" s="192" t="s">
        <v>1068</v>
      </c>
      <c r="G348" s="36"/>
      <c r="H348" s="36"/>
      <c r="I348" s="193"/>
      <c r="J348" s="36"/>
      <c r="K348" s="36"/>
      <c r="L348" s="39"/>
      <c r="M348" s="194"/>
      <c r="N348" s="195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151</v>
      </c>
      <c r="AU348" s="17" t="s">
        <v>82</v>
      </c>
    </row>
    <row r="349" spans="1:65" s="2" customFormat="1" ht="11.25">
      <c r="A349" s="34"/>
      <c r="B349" s="35"/>
      <c r="C349" s="36"/>
      <c r="D349" s="196" t="s">
        <v>153</v>
      </c>
      <c r="E349" s="36"/>
      <c r="F349" s="197" t="s">
        <v>1069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153</v>
      </c>
      <c r="AU349" s="17" t="s">
        <v>82</v>
      </c>
    </row>
    <row r="350" spans="1:65" s="13" customFormat="1" ht="11.25">
      <c r="B350" s="198"/>
      <c r="C350" s="199"/>
      <c r="D350" s="191" t="s">
        <v>155</v>
      </c>
      <c r="E350" s="200" t="s">
        <v>19</v>
      </c>
      <c r="F350" s="201" t="s">
        <v>1070</v>
      </c>
      <c r="G350" s="199"/>
      <c r="H350" s="202">
        <v>3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155</v>
      </c>
      <c r="AU350" s="208" t="s">
        <v>82</v>
      </c>
      <c r="AV350" s="13" t="s">
        <v>82</v>
      </c>
      <c r="AW350" s="13" t="s">
        <v>33</v>
      </c>
      <c r="AX350" s="13" t="s">
        <v>79</v>
      </c>
      <c r="AY350" s="208" t="s">
        <v>142</v>
      </c>
    </row>
    <row r="351" spans="1:65" s="2" customFormat="1" ht="16.5" customHeight="1">
      <c r="A351" s="34"/>
      <c r="B351" s="35"/>
      <c r="C351" s="178" t="s">
        <v>559</v>
      </c>
      <c r="D351" s="178" t="s">
        <v>144</v>
      </c>
      <c r="E351" s="179" t="s">
        <v>619</v>
      </c>
      <c r="F351" s="180" t="s">
        <v>620</v>
      </c>
      <c r="G351" s="181" t="s">
        <v>335</v>
      </c>
      <c r="H351" s="182">
        <v>2</v>
      </c>
      <c r="I351" s="183"/>
      <c r="J351" s="184">
        <f>ROUND(I351*H351,2)</f>
        <v>0</v>
      </c>
      <c r="K351" s="180" t="s">
        <v>148</v>
      </c>
      <c r="L351" s="39"/>
      <c r="M351" s="185" t="s">
        <v>19</v>
      </c>
      <c r="N351" s="186" t="s">
        <v>42</v>
      </c>
      <c r="O351" s="64"/>
      <c r="P351" s="187">
        <f>O351*H351</f>
        <v>0</v>
      </c>
      <c r="Q351" s="187">
        <v>0.12422</v>
      </c>
      <c r="R351" s="187">
        <f>Q351*H351</f>
        <v>0.24843999999999999</v>
      </c>
      <c r="S351" s="187">
        <v>0</v>
      </c>
      <c r="T351" s="18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149</v>
      </c>
      <c r="AT351" s="189" t="s">
        <v>144</v>
      </c>
      <c r="AU351" s="189" t="s">
        <v>82</v>
      </c>
      <c r="AY351" s="17" t="s">
        <v>142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7" t="s">
        <v>79</v>
      </c>
      <c r="BK351" s="190">
        <f>ROUND(I351*H351,2)</f>
        <v>0</v>
      </c>
      <c r="BL351" s="17" t="s">
        <v>149</v>
      </c>
      <c r="BM351" s="189" t="s">
        <v>1071</v>
      </c>
    </row>
    <row r="352" spans="1:65" s="2" customFormat="1" ht="11.25">
      <c r="A352" s="34"/>
      <c r="B352" s="35"/>
      <c r="C352" s="36"/>
      <c r="D352" s="191" t="s">
        <v>151</v>
      </c>
      <c r="E352" s="36"/>
      <c r="F352" s="192" t="s">
        <v>622</v>
      </c>
      <c r="G352" s="36"/>
      <c r="H352" s="36"/>
      <c r="I352" s="193"/>
      <c r="J352" s="36"/>
      <c r="K352" s="36"/>
      <c r="L352" s="39"/>
      <c r="M352" s="194"/>
      <c r="N352" s="195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151</v>
      </c>
      <c r="AU352" s="17" t="s">
        <v>82</v>
      </c>
    </row>
    <row r="353" spans="1:65" s="2" customFormat="1" ht="11.25">
      <c r="A353" s="34"/>
      <c r="B353" s="35"/>
      <c r="C353" s="36"/>
      <c r="D353" s="196" t="s">
        <v>153</v>
      </c>
      <c r="E353" s="36"/>
      <c r="F353" s="197" t="s">
        <v>623</v>
      </c>
      <c r="G353" s="36"/>
      <c r="H353" s="36"/>
      <c r="I353" s="193"/>
      <c r="J353" s="36"/>
      <c r="K353" s="36"/>
      <c r="L353" s="39"/>
      <c r="M353" s="194"/>
      <c r="N353" s="195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153</v>
      </c>
      <c r="AU353" s="17" t="s">
        <v>82</v>
      </c>
    </row>
    <row r="354" spans="1:65" s="13" customFormat="1" ht="11.25">
      <c r="B354" s="198"/>
      <c r="C354" s="199"/>
      <c r="D354" s="191" t="s">
        <v>155</v>
      </c>
      <c r="E354" s="200" t="s">
        <v>19</v>
      </c>
      <c r="F354" s="201" t="s">
        <v>960</v>
      </c>
      <c r="G354" s="199"/>
      <c r="H354" s="202">
        <v>2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155</v>
      </c>
      <c r="AU354" s="208" t="s">
        <v>82</v>
      </c>
      <c r="AV354" s="13" t="s">
        <v>82</v>
      </c>
      <c r="AW354" s="13" t="s">
        <v>33</v>
      </c>
      <c r="AX354" s="13" t="s">
        <v>79</v>
      </c>
      <c r="AY354" s="208" t="s">
        <v>142</v>
      </c>
    </row>
    <row r="355" spans="1:65" s="2" customFormat="1" ht="16.5" customHeight="1">
      <c r="A355" s="34"/>
      <c r="B355" s="35"/>
      <c r="C355" s="209" t="s">
        <v>563</v>
      </c>
      <c r="D355" s="209" t="s">
        <v>267</v>
      </c>
      <c r="E355" s="210" t="s">
        <v>625</v>
      </c>
      <c r="F355" s="211" t="s">
        <v>626</v>
      </c>
      <c r="G355" s="212" t="s">
        <v>335</v>
      </c>
      <c r="H355" s="213">
        <v>2</v>
      </c>
      <c r="I355" s="214"/>
      <c r="J355" s="215">
        <f>ROUND(I355*H355,2)</f>
        <v>0</v>
      </c>
      <c r="K355" s="211" t="s">
        <v>19</v>
      </c>
      <c r="L355" s="216"/>
      <c r="M355" s="217" t="s">
        <v>19</v>
      </c>
      <c r="N355" s="218" t="s">
        <v>42</v>
      </c>
      <c r="O355" s="64"/>
      <c r="P355" s="187">
        <f>O355*H355</f>
        <v>0</v>
      </c>
      <c r="Q355" s="187">
        <v>0.215</v>
      </c>
      <c r="R355" s="187">
        <f>Q355*H355</f>
        <v>0.43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204</v>
      </c>
      <c r="AT355" s="189" t="s">
        <v>267</v>
      </c>
      <c r="AU355" s="189" t="s">
        <v>82</v>
      </c>
      <c r="AY355" s="17" t="s">
        <v>142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7" t="s">
        <v>79</v>
      </c>
      <c r="BK355" s="190">
        <f>ROUND(I355*H355,2)</f>
        <v>0</v>
      </c>
      <c r="BL355" s="17" t="s">
        <v>149</v>
      </c>
      <c r="BM355" s="189" t="s">
        <v>1072</v>
      </c>
    </row>
    <row r="356" spans="1:65" s="2" customFormat="1" ht="11.25">
      <c r="A356" s="34"/>
      <c r="B356" s="35"/>
      <c r="C356" s="36"/>
      <c r="D356" s="191" t="s">
        <v>151</v>
      </c>
      <c r="E356" s="36"/>
      <c r="F356" s="192" t="s">
        <v>626</v>
      </c>
      <c r="G356" s="36"/>
      <c r="H356" s="36"/>
      <c r="I356" s="193"/>
      <c r="J356" s="36"/>
      <c r="K356" s="36"/>
      <c r="L356" s="39"/>
      <c r="M356" s="194"/>
      <c r="N356" s="195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151</v>
      </c>
      <c r="AU356" s="17" t="s">
        <v>82</v>
      </c>
    </row>
    <row r="357" spans="1:65" s="2" customFormat="1" ht="16.5" customHeight="1">
      <c r="A357" s="34"/>
      <c r="B357" s="35"/>
      <c r="C357" s="178" t="s">
        <v>567</v>
      </c>
      <c r="D357" s="178" t="s">
        <v>144</v>
      </c>
      <c r="E357" s="179" t="s">
        <v>629</v>
      </c>
      <c r="F357" s="180" t="s">
        <v>630</v>
      </c>
      <c r="G357" s="181" t="s">
        <v>335</v>
      </c>
      <c r="H357" s="182">
        <v>2</v>
      </c>
      <c r="I357" s="183"/>
      <c r="J357" s="184">
        <f>ROUND(I357*H357,2)</f>
        <v>0</v>
      </c>
      <c r="K357" s="180" t="s">
        <v>148</v>
      </c>
      <c r="L357" s="39"/>
      <c r="M357" s="185" t="s">
        <v>19</v>
      </c>
      <c r="N357" s="186" t="s">
        <v>42</v>
      </c>
      <c r="O357" s="64"/>
      <c r="P357" s="187">
        <f>O357*H357</f>
        <v>0</v>
      </c>
      <c r="Q357" s="187">
        <v>2.972E-2</v>
      </c>
      <c r="R357" s="187">
        <f>Q357*H357</f>
        <v>5.944E-2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149</v>
      </c>
      <c r="AT357" s="189" t="s">
        <v>144</v>
      </c>
      <c r="AU357" s="189" t="s">
        <v>82</v>
      </c>
      <c r="AY357" s="17" t="s">
        <v>142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79</v>
      </c>
      <c r="BK357" s="190">
        <f>ROUND(I357*H357,2)</f>
        <v>0</v>
      </c>
      <c r="BL357" s="17" t="s">
        <v>149</v>
      </c>
      <c r="BM357" s="189" t="s">
        <v>1073</v>
      </c>
    </row>
    <row r="358" spans="1:65" s="2" customFormat="1" ht="11.25">
      <c r="A358" s="34"/>
      <c r="B358" s="35"/>
      <c r="C358" s="36"/>
      <c r="D358" s="191" t="s">
        <v>151</v>
      </c>
      <c r="E358" s="36"/>
      <c r="F358" s="192" t="s">
        <v>632</v>
      </c>
      <c r="G358" s="36"/>
      <c r="H358" s="36"/>
      <c r="I358" s="193"/>
      <c r="J358" s="36"/>
      <c r="K358" s="36"/>
      <c r="L358" s="39"/>
      <c r="M358" s="194"/>
      <c r="N358" s="19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151</v>
      </c>
      <c r="AU358" s="17" t="s">
        <v>82</v>
      </c>
    </row>
    <row r="359" spans="1:65" s="2" customFormat="1" ht="11.25">
      <c r="A359" s="34"/>
      <c r="B359" s="35"/>
      <c r="C359" s="36"/>
      <c r="D359" s="196" t="s">
        <v>153</v>
      </c>
      <c r="E359" s="36"/>
      <c r="F359" s="197" t="s">
        <v>633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153</v>
      </c>
      <c r="AU359" s="17" t="s">
        <v>82</v>
      </c>
    </row>
    <row r="360" spans="1:65" s="13" customFormat="1" ht="11.25">
      <c r="B360" s="198"/>
      <c r="C360" s="199"/>
      <c r="D360" s="191" t="s">
        <v>155</v>
      </c>
      <c r="E360" s="200" t="s">
        <v>19</v>
      </c>
      <c r="F360" s="201" t="s">
        <v>960</v>
      </c>
      <c r="G360" s="199"/>
      <c r="H360" s="202">
        <v>2</v>
      </c>
      <c r="I360" s="203"/>
      <c r="J360" s="199"/>
      <c r="K360" s="199"/>
      <c r="L360" s="204"/>
      <c r="M360" s="205"/>
      <c r="N360" s="206"/>
      <c r="O360" s="206"/>
      <c r="P360" s="206"/>
      <c r="Q360" s="206"/>
      <c r="R360" s="206"/>
      <c r="S360" s="206"/>
      <c r="T360" s="207"/>
      <c r="AT360" s="208" t="s">
        <v>155</v>
      </c>
      <c r="AU360" s="208" t="s">
        <v>82</v>
      </c>
      <c r="AV360" s="13" t="s">
        <v>82</v>
      </c>
      <c r="AW360" s="13" t="s">
        <v>33</v>
      </c>
      <c r="AX360" s="13" t="s">
        <v>79</v>
      </c>
      <c r="AY360" s="208" t="s">
        <v>142</v>
      </c>
    </row>
    <row r="361" spans="1:65" s="2" customFormat="1" ht="16.5" customHeight="1">
      <c r="A361" s="34"/>
      <c r="B361" s="35"/>
      <c r="C361" s="209" t="s">
        <v>571</v>
      </c>
      <c r="D361" s="209" t="s">
        <v>267</v>
      </c>
      <c r="E361" s="210" t="s">
        <v>1074</v>
      </c>
      <c r="F361" s="211" t="s">
        <v>1075</v>
      </c>
      <c r="G361" s="212" t="s">
        <v>335</v>
      </c>
      <c r="H361" s="213">
        <v>2</v>
      </c>
      <c r="I361" s="214"/>
      <c r="J361" s="215">
        <f>ROUND(I361*H361,2)</f>
        <v>0</v>
      </c>
      <c r="K361" s="211" t="s">
        <v>148</v>
      </c>
      <c r="L361" s="216"/>
      <c r="M361" s="217" t="s">
        <v>19</v>
      </c>
      <c r="N361" s="218" t="s">
        <v>42</v>
      </c>
      <c r="O361" s="64"/>
      <c r="P361" s="187">
        <f>O361*H361</f>
        <v>0</v>
      </c>
      <c r="Q361" s="187">
        <v>0.04</v>
      </c>
      <c r="R361" s="187">
        <f>Q361*H361</f>
        <v>0.08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204</v>
      </c>
      <c r="AT361" s="189" t="s">
        <v>267</v>
      </c>
      <c r="AU361" s="189" t="s">
        <v>82</v>
      </c>
      <c r="AY361" s="17" t="s">
        <v>142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7" t="s">
        <v>79</v>
      </c>
      <c r="BK361" s="190">
        <f>ROUND(I361*H361,2)</f>
        <v>0</v>
      </c>
      <c r="BL361" s="17" t="s">
        <v>149</v>
      </c>
      <c r="BM361" s="189" t="s">
        <v>1076</v>
      </c>
    </row>
    <row r="362" spans="1:65" s="2" customFormat="1" ht="11.25">
      <c r="A362" s="34"/>
      <c r="B362" s="35"/>
      <c r="C362" s="36"/>
      <c r="D362" s="191" t="s">
        <v>151</v>
      </c>
      <c r="E362" s="36"/>
      <c r="F362" s="192" t="s">
        <v>1075</v>
      </c>
      <c r="G362" s="36"/>
      <c r="H362" s="36"/>
      <c r="I362" s="193"/>
      <c r="J362" s="36"/>
      <c r="K362" s="36"/>
      <c r="L362" s="39"/>
      <c r="M362" s="194"/>
      <c r="N362" s="19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151</v>
      </c>
      <c r="AU362" s="17" t="s">
        <v>82</v>
      </c>
    </row>
    <row r="363" spans="1:65" s="2" customFormat="1" ht="16.5" customHeight="1">
      <c r="A363" s="34"/>
      <c r="B363" s="35"/>
      <c r="C363" s="178" t="s">
        <v>575</v>
      </c>
      <c r="D363" s="178" t="s">
        <v>144</v>
      </c>
      <c r="E363" s="179" t="s">
        <v>663</v>
      </c>
      <c r="F363" s="180" t="s">
        <v>664</v>
      </c>
      <c r="G363" s="181" t="s">
        <v>335</v>
      </c>
      <c r="H363" s="182">
        <v>2</v>
      </c>
      <c r="I363" s="183"/>
      <c r="J363" s="184">
        <f>ROUND(I363*H363,2)</f>
        <v>0</v>
      </c>
      <c r="K363" s="180" t="s">
        <v>148</v>
      </c>
      <c r="L363" s="39"/>
      <c r="M363" s="185" t="s">
        <v>19</v>
      </c>
      <c r="N363" s="186" t="s">
        <v>42</v>
      </c>
      <c r="O363" s="64"/>
      <c r="P363" s="187">
        <f>O363*H363</f>
        <v>0</v>
      </c>
      <c r="Q363" s="187">
        <v>0.21734000000000001</v>
      </c>
      <c r="R363" s="187">
        <f>Q363*H363</f>
        <v>0.43468000000000001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149</v>
      </c>
      <c r="AT363" s="189" t="s">
        <v>144</v>
      </c>
      <c r="AU363" s="189" t="s">
        <v>82</v>
      </c>
      <c r="AY363" s="17" t="s">
        <v>142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79</v>
      </c>
      <c r="BK363" s="190">
        <f>ROUND(I363*H363,2)</f>
        <v>0</v>
      </c>
      <c r="BL363" s="17" t="s">
        <v>149</v>
      </c>
      <c r="BM363" s="189" t="s">
        <v>1077</v>
      </c>
    </row>
    <row r="364" spans="1:65" s="2" customFormat="1" ht="11.25">
      <c r="A364" s="34"/>
      <c r="B364" s="35"/>
      <c r="C364" s="36"/>
      <c r="D364" s="191" t="s">
        <v>151</v>
      </c>
      <c r="E364" s="36"/>
      <c r="F364" s="192" t="s">
        <v>664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151</v>
      </c>
      <c r="AU364" s="17" t="s">
        <v>82</v>
      </c>
    </row>
    <row r="365" spans="1:65" s="2" customFormat="1" ht="11.25">
      <c r="A365" s="34"/>
      <c r="B365" s="35"/>
      <c r="C365" s="36"/>
      <c r="D365" s="196" t="s">
        <v>153</v>
      </c>
      <c r="E365" s="36"/>
      <c r="F365" s="197" t="s">
        <v>666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153</v>
      </c>
      <c r="AU365" s="17" t="s">
        <v>82</v>
      </c>
    </row>
    <row r="366" spans="1:65" s="13" customFormat="1" ht="11.25">
      <c r="B366" s="198"/>
      <c r="C366" s="199"/>
      <c r="D366" s="191" t="s">
        <v>155</v>
      </c>
      <c r="E366" s="200" t="s">
        <v>19</v>
      </c>
      <c r="F366" s="201" t="s">
        <v>960</v>
      </c>
      <c r="G366" s="199"/>
      <c r="H366" s="202">
        <v>2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155</v>
      </c>
      <c r="AU366" s="208" t="s">
        <v>82</v>
      </c>
      <c r="AV366" s="13" t="s">
        <v>82</v>
      </c>
      <c r="AW366" s="13" t="s">
        <v>33</v>
      </c>
      <c r="AX366" s="13" t="s">
        <v>79</v>
      </c>
      <c r="AY366" s="208" t="s">
        <v>142</v>
      </c>
    </row>
    <row r="367" spans="1:65" s="2" customFormat="1" ht="16.5" customHeight="1">
      <c r="A367" s="34"/>
      <c r="B367" s="35"/>
      <c r="C367" s="209" t="s">
        <v>579</v>
      </c>
      <c r="D367" s="209" t="s">
        <v>267</v>
      </c>
      <c r="E367" s="210" t="s">
        <v>668</v>
      </c>
      <c r="F367" s="211" t="s">
        <v>669</v>
      </c>
      <c r="G367" s="212" t="s">
        <v>335</v>
      </c>
      <c r="H367" s="213">
        <v>2</v>
      </c>
      <c r="I367" s="214"/>
      <c r="J367" s="215">
        <f>ROUND(I367*H367,2)</f>
        <v>0</v>
      </c>
      <c r="K367" s="211" t="s">
        <v>148</v>
      </c>
      <c r="L367" s="216"/>
      <c r="M367" s="217" t="s">
        <v>19</v>
      </c>
      <c r="N367" s="218" t="s">
        <v>42</v>
      </c>
      <c r="O367" s="64"/>
      <c r="P367" s="187">
        <f>O367*H367</f>
        <v>0</v>
      </c>
      <c r="Q367" s="187">
        <v>9.2999999999999999E-2</v>
      </c>
      <c r="R367" s="187">
        <f>Q367*H367</f>
        <v>0.186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204</v>
      </c>
      <c r="AT367" s="189" t="s">
        <v>267</v>
      </c>
      <c r="AU367" s="189" t="s">
        <v>82</v>
      </c>
      <c r="AY367" s="17" t="s">
        <v>142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7" t="s">
        <v>79</v>
      </c>
      <c r="BK367" s="190">
        <f>ROUND(I367*H367,2)</f>
        <v>0</v>
      </c>
      <c r="BL367" s="17" t="s">
        <v>149</v>
      </c>
      <c r="BM367" s="189" t="s">
        <v>1078</v>
      </c>
    </row>
    <row r="368" spans="1:65" s="2" customFormat="1" ht="11.25">
      <c r="A368" s="34"/>
      <c r="B368" s="35"/>
      <c r="C368" s="36"/>
      <c r="D368" s="191" t="s">
        <v>151</v>
      </c>
      <c r="E368" s="36"/>
      <c r="F368" s="192" t="s">
        <v>669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151</v>
      </c>
      <c r="AU368" s="17" t="s">
        <v>82</v>
      </c>
    </row>
    <row r="369" spans="1:65" s="2" customFormat="1" ht="16.5" customHeight="1">
      <c r="A369" s="34"/>
      <c r="B369" s="35"/>
      <c r="C369" s="209" t="s">
        <v>583</v>
      </c>
      <c r="D369" s="209" t="s">
        <v>267</v>
      </c>
      <c r="E369" s="210" t="s">
        <v>672</v>
      </c>
      <c r="F369" s="211" t="s">
        <v>673</v>
      </c>
      <c r="G369" s="212" t="s">
        <v>335</v>
      </c>
      <c r="H369" s="213">
        <v>2</v>
      </c>
      <c r="I369" s="214"/>
      <c r="J369" s="215">
        <f>ROUND(I369*H369,2)</f>
        <v>0</v>
      </c>
      <c r="K369" s="211" t="s">
        <v>148</v>
      </c>
      <c r="L369" s="216"/>
      <c r="M369" s="217" t="s">
        <v>19</v>
      </c>
      <c r="N369" s="218" t="s">
        <v>42</v>
      </c>
      <c r="O369" s="64"/>
      <c r="P369" s="187">
        <f>O369*H369</f>
        <v>0</v>
      </c>
      <c r="Q369" s="187">
        <v>4.0000000000000001E-3</v>
      </c>
      <c r="R369" s="187">
        <f>Q369*H369</f>
        <v>8.0000000000000002E-3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204</v>
      </c>
      <c r="AT369" s="189" t="s">
        <v>267</v>
      </c>
      <c r="AU369" s="189" t="s">
        <v>82</v>
      </c>
      <c r="AY369" s="17" t="s">
        <v>142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7" t="s">
        <v>79</v>
      </c>
      <c r="BK369" s="190">
        <f>ROUND(I369*H369,2)</f>
        <v>0</v>
      </c>
      <c r="BL369" s="17" t="s">
        <v>149</v>
      </c>
      <c r="BM369" s="189" t="s">
        <v>1079</v>
      </c>
    </row>
    <row r="370" spans="1:65" s="2" customFormat="1" ht="11.25">
      <c r="A370" s="34"/>
      <c r="B370" s="35"/>
      <c r="C370" s="36"/>
      <c r="D370" s="191" t="s">
        <v>151</v>
      </c>
      <c r="E370" s="36"/>
      <c r="F370" s="192" t="s">
        <v>673</v>
      </c>
      <c r="G370" s="36"/>
      <c r="H370" s="36"/>
      <c r="I370" s="193"/>
      <c r="J370" s="36"/>
      <c r="K370" s="36"/>
      <c r="L370" s="39"/>
      <c r="M370" s="194"/>
      <c r="N370" s="195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151</v>
      </c>
      <c r="AU370" s="17" t="s">
        <v>82</v>
      </c>
    </row>
    <row r="371" spans="1:65" s="2" customFormat="1" ht="16.5" customHeight="1">
      <c r="A371" s="34"/>
      <c r="B371" s="35"/>
      <c r="C371" s="178" t="s">
        <v>591</v>
      </c>
      <c r="D371" s="178" t="s">
        <v>144</v>
      </c>
      <c r="E371" s="179" t="s">
        <v>1080</v>
      </c>
      <c r="F371" s="180" t="s">
        <v>1081</v>
      </c>
      <c r="G371" s="181" t="s">
        <v>335</v>
      </c>
      <c r="H371" s="182">
        <v>1</v>
      </c>
      <c r="I371" s="183"/>
      <c r="J371" s="184">
        <f>ROUND(I371*H371,2)</f>
        <v>0</v>
      </c>
      <c r="K371" s="180" t="s">
        <v>19</v>
      </c>
      <c r="L371" s="39"/>
      <c r="M371" s="185" t="s">
        <v>19</v>
      </c>
      <c r="N371" s="186" t="s">
        <v>42</v>
      </c>
      <c r="O371" s="64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149</v>
      </c>
      <c r="AT371" s="189" t="s">
        <v>144</v>
      </c>
      <c r="AU371" s="189" t="s">
        <v>82</v>
      </c>
      <c r="AY371" s="17" t="s">
        <v>142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7" t="s">
        <v>79</v>
      </c>
      <c r="BK371" s="190">
        <f>ROUND(I371*H371,2)</f>
        <v>0</v>
      </c>
      <c r="BL371" s="17" t="s">
        <v>149</v>
      </c>
      <c r="BM371" s="189" t="s">
        <v>1082</v>
      </c>
    </row>
    <row r="372" spans="1:65" s="2" customFormat="1" ht="11.25">
      <c r="A372" s="34"/>
      <c r="B372" s="35"/>
      <c r="C372" s="36"/>
      <c r="D372" s="191" t="s">
        <v>151</v>
      </c>
      <c r="E372" s="36"/>
      <c r="F372" s="192" t="s">
        <v>1081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151</v>
      </c>
      <c r="AU372" s="17" t="s">
        <v>82</v>
      </c>
    </row>
    <row r="373" spans="1:65" s="2" customFormat="1" ht="19.5">
      <c r="A373" s="34"/>
      <c r="B373" s="35"/>
      <c r="C373" s="36"/>
      <c r="D373" s="191" t="s">
        <v>351</v>
      </c>
      <c r="E373" s="36"/>
      <c r="F373" s="219" t="s">
        <v>1083</v>
      </c>
      <c r="G373" s="36"/>
      <c r="H373" s="36"/>
      <c r="I373" s="193"/>
      <c r="J373" s="36"/>
      <c r="K373" s="36"/>
      <c r="L373" s="39"/>
      <c r="M373" s="194"/>
      <c r="N373" s="195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351</v>
      </c>
      <c r="AU373" s="17" t="s">
        <v>82</v>
      </c>
    </row>
    <row r="374" spans="1:65" s="2" customFormat="1" ht="16.5" customHeight="1">
      <c r="A374" s="34"/>
      <c r="B374" s="35"/>
      <c r="C374" s="178" t="s">
        <v>599</v>
      </c>
      <c r="D374" s="178" t="s">
        <v>144</v>
      </c>
      <c r="E374" s="179" t="s">
        <v>640</v>
      </c>
      <c r="F374" s="180" t="s">
        <v>641</v>
      </c>
      <c r="G374" s="181" t="s">
        <v>335</v>
      </c>
      <c r="H374" s="182">
        <v>1</v>
      </c>
      <c r="I374" s="183"/>
      <c r="J374" s="184">
        <f>ROUND(I374*H374,2)</f>
        <v>0</v>
      </c>
      <c r="K374" s="180" t="s">
        <v>148</v>
      </c>
      <c r="L374" s="39"/>
      <c r="M374" s="185" t="s">
        <v>19</v>
      </c>
      <c r="N374" s="186" t="s">
        <v>42</v>
      </c>
      <c r="O374" s="64"/>
      <c r="P374" s="187">
        <f>O374*H374</f>
        <v>0</v>
      </c>
      <c r="Q374" s="187">
        <v>0</v>
      </c>
      <c r="R374" s="187">
        <f>Q374*H374</f>
        <v>0</v>
      </c>
      <c r="S374" s="187">
        <v>0.1</v>
      </c>
      <c r="T374" s="188">
        <f>S374*H374</f>
        <v>0.1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9" t="s">
        <v>149</v>
      </c>
      <c r="AT374" s="189" t="s">
        <v>144</v>
      </c>
      <c r="AU374" s="189" t="s">
        <v>82</v>
      </c>
      <c r="AY374" s="17" t="s">
        <v>142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7" t="s">
        <v>79</v>
      </c>
      <c r="BK374" s="190">
        <f>ROUND(I374*H374,2)</f>
        <v>0</v>
      </c>
      <c r="BL374" s="17" t="s">
        <v>149</v>
      </c>
      <c r="BM374" s="189" t="s">
        <v>1084</v>
      </c>
    </row>
    <row r="375" spans="1:65" s="2" customFormat="1" ht="11.25">
      <c r="A375" s="34"/>
      <c r="B375" s="35"/>
      <c r="C375" s="36"/>
      <c r="D375" s="191" t="s">
        <v>151</v>
      </c>
      <c r="E375" s="36"/>
      <c r="F375" s="192" t="s">
        <v>643</v>
      </c>
      <c r="G375" s="36"/>
      <c r="H375" s="36"/>
      <c r="I375" s="193"/>
      <c r="J375" s="36"/>
      <c r="K375" s="36"/>
      <c r="L375" s="39"/>
      <c r="M375" s="194"/>
      <c r="N375" s="195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151</v>
      </c>
      <c r="AU375" s="17" t="s">
        <v>82</v>
      </c>
    </row>
    <row r="376" spans="1:65" s="2" customFormat="1" ht="11.25">
      <c r="A376" s="34"/>
      <c r="B376" s="35"/>
      <c r="C376" s="36"/>
      <c r="D376" s="196" t="s">
        <v>153</v>
      </c>
      <c r="E376" s="36"/>
      <c r="F376" s="197" t="s">
        <v>644</v>
      </c>
      <c r="G376" s="36"/>
      <c r="H376" s="36"/>
      <c r="I376" s="193"/>
      <c r="J376" s="36"/>
      <c r="K376" s="36"/>
      <c r="L376" s="39"/>
      <c r="M376" s="194"/>
      <c r="N376" s="19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153</v>
      </c>
      <c r="AU376" s="17" t="s">
        <v>82</v>
      </c>
    </row>
    <row r="377" spans="1:65" s="13" customFormat="1" ht="11.25">
      <c r="B377" s="198"/>
      <c r="C377" s="199"/>
      <c r="D377" s="191" t="s">
        <v>155</v>
      </c>
      <c r="E377" s="200" t="s">
        <v>19</v>
      </c>
      <c r="F377" s="201" t="s">
        <v>1085</v>
      </c>
      <c r="G377" s="199"/>
      <c r="H377" s="202">
        <v>1</v>
      </c>
      <c r="I377" s="203"/>
      <c r="J377" s="199"/>
      <c r="K377" s="199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155</v>
      </c>
      <c r="AU377" s="208" t="s">
        <v>82</v>
      </c>
      <c r="AV377" s="13" t="s">
        <v>82</v>
      </c>
      <c r="AW377" s="13" t="s">
        <v>33</v>
      </c>
      <c r="AX377" s="13" t="s">
        <v>79</v>
      </c>
      <c r="AY377" s="208" t="s">
        <v>142</v>
      </c>
    </row>
    <row r="378" spans="1:65" s="2" customFormat="1" ht="16.5" customHeight="1">
      <c r="A378" s="34"/>
      <c r="B378" s="35"/>
      <c r="C378" s="178" t="s">
        <v>606</v>
      </c>
      <c r="D378" s="178" t="s">
        <v>144</v>
      </c>
      <c r="E378" s="179" t="s">
        <v>676</v>
      </c>
      <c r="F378" s="180" t="s">
        <v>1086</v>
      </c>
      <c r="G378" s="181" t="s">
        <v>335</v>
      </c>
      <c r="H378" s="182">
        <v>1</v>
      </c>
      <c r="I378" s="183"/>
      <c r="J378" s="184">
        <f>ROUND(I378*H378,2)</f>
        <v>0</v>
      </c>
      <c r="K378" s="180" t="s">
        <v>19</v>
      </c>
      <c r="L378" s="39"/>
      <c r="M378" s="185" t="s">
        <v>19</v>
      </c>
      <c r="N378" s="186" t="s">
        <v>42</v>
      </c>
      <c r="O378" s="64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9" t="s">
        <v>149</v>
      </c>
      <c r="AT378" s="189" t="s">
        <v>144</v>
      </c>
      <c r="AU378" s="189" t="s">
        <v>82</v>
      </c>
      <c r="AY378" s="17" t="s">
        <v>142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17" t="s">
        <v>79</v>
      </c>
      <c r="BK378" s="190">
        <f>ROUND(I378*H378,2)</f>
        <v>0</v>
      </c>
      <c r="BL378" s="17" t="s">
        <v>149</v>
      </c>
      <c r="BM378" s="189" t="s">
        <v>1087</v>
      </c>
    </row>
    <row r="379" spans="1:65" s="2" customFormat="1" ht="11.25">
      <c r="A379" s="34"/>
      <c r="B379" s="35"/>
      <c r="C379" s="36"/>
      <c r="D379" s="191" t="s">
        <v>151</v>
      </c>
      <c r="E379" s="36"/>
      <c r="F379" s="192" t="s">
        <v>1086</v>
      </c>
      <c r="G379" s="36"/>
      <c r="H379" s="36"/>
      <c r="I379" s="193"/>
      <c r="J379" s="36"/>
      <c r="K379" s="36"/>
      <c r="L379" s="39"/>
      <c r="M379" s="194"/>
      <c r="N379" s="195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151</v>
      </c>
      <c r="AU379" s="17" t="s">
        <v>82</v>
      </c>
    </row>
    <row r="380" spans="1:65" s="2" customFormat="1" ht="29.25">
      <c r="A380" s="34"/>
      <c r="B380" s="35"/>
      <c r="C380" s="36"/>
      <c r="D380" s="191" t="s">
        <v>351</v>
      </c>
      <c r="E380" s="36"/>
      <c r="F380" s="219" t="s">
        <v>1088</v>
      </c>
      <c r="G380" s="36"/>
      <c r="H380" s="36"/>
      <c r="I380" s="193"/>
      <c r="J380" s="36"/>
      <c r="K380" s="36"/>
      <c r="L380" s="39"/>
      <c r="M380" s="194"/>
      <c r="N380" s="19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351</v>
      </c>
      <c r="AU380" s="17" t="s">
        <v>82</v>
      </c>
    </row>
    <row r="381" spans="1:65" s="12" customFormat="1" ht="22.9" customHeight="1">
      <c r="B381" s="162"/>
      <c r="C381" s="163"/>
      <c r="D381" s="164" t="s">
        <v>70</v>
      </c>
      <c r="E381" s="176" t="s">
        <v>214</v>
      </c>
      <c r="F381" s="176" t="s">
        <v>692</v>
      </c>
      <c r="G381" s="163"/>
      <c r="H381" s="163"/>
      <c r="I381" s="166"/>
      <c r="J381" s="177">
        <f>BK381</f>
        <v>0</v>
      </c>
      <c r="K381" s="163"/>
      <c r="L381" s="168"/>
      <c r="M381" s="169"/>
      <c r="N381" s="170"/>
      <c r="O381" s="170"/>
      <c r="P381" s="171">
        <f>SUM(P382:P395)</f>
        <v>0</v>
      </c>
      <c r="Q381" s="170"/>
      <c r="R381" s="171">
        <f>SUM(R382:R395)</f>
        <v>9.2085647999999996</v>
      </c>
      <c r="S381" s="170"/>
      <c r="T381" s="172">
        <f>SUM(T382:T395)</f>
        <v>0</v>
      </c>
      <c r="AR381" s="173" t="s">
        <v>79</v>
      </c>
      <c r="AT381" s="174" t="s">
        <v>70</v>
      </c>
      <c r="AU381" s="174" t="s">
        <v>79</v>
      </c>
      <c r="AY381" s="173" t="s">
        <v>142</v>
      </c>
      <c r="BK381" s="175">
        <f>SUM(BK382:BK395)</f>
        <v>0</v>
      </c>
    </row>
    <row r="382" spans="1:65" s="2" customFormat="1" ht="16.5" customHeight="1">
      <c r="A382" s="34"/>
      <c r="B382" s="35"/>
      <c r="C382" s="178" t="s">
        <v>612</v>
      </c>
      <c r="D382" s="178" t="s">
        <v>144</v>
      </c>
      <c r="E382" s="179" t="s">
        <v>694</v>
      </c>
      <c r="F382" s="180" t="s">
        <v>695</v>
      </c>
      <c r="G382" s="181" t="s">
        <v>160</v>
      </c>
      <c r="H382" s="182">
        <v>32</v>
      </c>
      <c r="I382" s="183"/>
      <c r="J382" s="184">
        <f>ROUND(I382*H382,2)</f>
        <v>0</v>
      </c>
      <c r="K382" s="180" t="s">
        <v>148</v>
      </c>
      <c r="L382" s="39"/>
      <c r="M382" s="185" t="s">
        <v>19</v>
      </c>
      <c r="N382" s="186" t="s">
        <v>42</v>
      </c>
      <c r="O382" s="64"/>
      <c r="P382" s="187">
        <f>O382*H382</f>
        <v>0</v>
      </c>
      <c r="Q382" s="187">
        <v>0.15540000000000001</v>
      </c>
      <c r="R382" s="187">
        <f>Q382*H382</f>
        <v>4.9728000000000003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149</v>
      </c>
      <c r="AT382" s="189" t="s">
        <v>144</v>
      </c>
      <c r="AU382" s="189" t="s">
        <v>82</v>
      </c>
      <c r="AY382" s="17" t="s">
        <v>142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7" t="s">
        <v>79</v>
      </c>
      <c r="BK382" s="190">
        <f>ROUND(I382*H382,2)</f>
        <v>0</v>
      </c>
      <c r="BL382" s="17" t="s">
        <v>149</v>
      </c>
      <c r="BM382" s="189" t="s">
        <v>1089</v>
      </c>
    </row>
    <row r="383" spans="1:65" s="2" customFormat="1" ht="19.5">
      <c r="A383" s="34"/>
      <c r="B383" s="35"/>
      <c r="C383" s="36"/>
      <c r="D383" s="191" t="s">
        <v>151</v>
      </c>
      <c r="E383" s="36"/>
      <c r="F383" s="192" t="s">
        <v>697</v>
      </c>
      <c r="G383" s="36"/>
      <c r="H383" s="36"/>
      <c r="I383" s="193"/>
      <c r="J383" s="36"/>
      <c r="K383" s="36"/>
      <c r="L383" s="39"/>
      <c r="M383" s="194"/>
      <c r="N383" s="195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151</v>
      </c>
      <c r="AU383" s="17" t="s">
        <v>82</v>
      </c>
    </row>
    <row r="384" spans="1:65" s="2" customFormat="1" ht="11.25">
      <c r="A384" s="34"/>
      <c r="B384" s="35"/>
      <c r="C384" s="36"/>
      <c r="D384" s="196" t="s">
        <v>153</v>
      </c>
      <c r="E384" s="36"/>
      <c r="F384" s="197" t="s">
        <v>698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153</v>
      </c>
      <c r="AU384" s="17" t="s">
        <v>82</v>
      </c>
    </row>
    <row r="385" spans="1:65" s="13" customFormat="1" ht="11.25">
      <c r="B385" s="198"/>
      <c r="C385" s="199"/>
      <c r="D385" s="191" t="s">
        <v>155</v>
      </c>
      <c r="E385" s="200" t="s">
        <v>19</v>
      </c>
      <c r="F385" s="201" t="s">
        <v>1090</v>
      </c>
      <c r="G385" s="199"/>
      <c r="H385" s="202">
        <v>32</v>
      </c>
      <c r="I385" s="203"/>
      <c r="J385" s="199"/>
      <c r="K385" s="199"/>
      <c r="L385" s="204"/>
      <c r="M385" s="205"/>
      <c r="N385" s="206"/>
      <c r="O385" s="206"/>
      <c r="P385" s="206"/>
      <c r="Q385" s="206"/>
      <c r="R385" s="206"/>
      <c r="S385" s="206"/>
      <c r="T385" s="207"/>
      <c r="AT385" s="208" t="s">
        <v>155</v>
      </c>
      <c r="AU385" s="208" t="s">
        <v>82</v>
      </c>
      <c r="AV385" s="13" t="s">
        <v>82</v>
      </c>
      <c r="AW385" s="13" t="s">
        <v>33</v>
      </c>
      <c r="AX385" s="13" t="s">
        <v>79</v>
      </c>
      <c r="AY385" s="208" t="s">
        <v>142</v>
      </c>
    </row>
    <row r="386" spans="1:65" s="2" customFormat="1" ht="16.5" customHeight="1">
      <c r="A386" s="34"/>
      <c r="B386" s="35"/>
      <c r="C386" s="209" t="s">
        <v>618</v>
      </c>
      <c r="D386" s="209" t="s">
        <v>267</v>
      </c>
      <c r="E386" s="210" t="s">
        <v>701</v>
      </c>
      <c r="F386" s="211" t="s">
        <v>702</v>
      </c>
      <c r="G386" s="212" t="s">
        <v>160</v>
      </c>
      <c r="H386" s="213">
        <v>32.64</v>
      </c>
      <c r="I386" s="214"/>
      <c r="J386" s="215">
        <f>ROUND(I386*H386,2)</f>
        <v>0</v>
      </c>
      <c r="K386" s="211" t="s">
        <v>148</v>
      </c>
      <c r="L386" s="216"/>
      <c r="M386" s="217" t="s">
        <v>19</v>
      </c>
      <c r="N386" s="218" t="s">
        <v>42</v>
      </c>
      <c r="O386" s="64"/>
      <c r="P386" s="187">
        <f>O386*H386</f>
        <v>0</v>
      </c>
      <c r="Q386" s="187">
        <v>0.08</v>
      </c>
      <c r="R386" s="187">
        <f>Q386*H386</f>
        <v>2.6112000000000002</v>
      </c>
      <c r="S386" s="187">
        <v>0</v>
      </c>
      <c r="T386" s="18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9" t="s">
        <v>204</v>
      </c>
      <c r="AT386" s="189" t="s">
        <v>267</v>
      </c>
      <c r="AU386" s="189" t="s">
        <v>82</v>
      </c>
      <c r="AY386" s="17" t="s">
        <v>142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7" t="s">
        <v>79</v>
      </c>
      <c r="BK386" s="190">
        <f>ROUND(I386*H386,2)</f>
        <v>0</v>
      </c>
      <c r="BL386" s="17" t="s">
        <v>149</v>
      </c>
      <c r="BM386" s="189" t="s">
        <v>1091</v>
      </c>
    </row>
    <row r="387" spans="1:65" s="2" customFormat="1" ht="11.25">
      <c r="A387" s="34"/>
      <c r="B387" s="35"/>
      <c r="C387" s="36"/>
      <c r="D387" s="191" t="s">
        <v>151</v>
      </c>
      <c r="E387" s="36"/>
      <c r="F387" s="192" t="s">
        <v>702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151</v>
      </c>
      <c r="AU387" s="17" t="s">
        <v>82</v>
      </c>
    </row>
    <row r="388" spans="1:65" s="13" customFormat="1" ht="11.25">
      <c r="B388" s="198"/>
      <c r="C388" s="199"/>
      <c r="D388" s="191" t="s">
        <v>155</v>
      </c>
      <c r="E388" s="199"/>
      <c r="F388" s="201" t="s">
        <v>1092</v>
      </c>
      <c r="G388" s="199"/>
      <c r="H388" s="202">
        <v>32.64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155</v>
      </c>
      <c r="AU388" s="208" t="s">
        <v>82</v>
      </c>
      <c r="AV388" s="13" t="s">
        <v>82</v>
      </c>
      <c r="AW388" s="13" t="s">
        <v>4</v>
      </c>
      <c r="AX388" s="13" t="s">
        <v>79</v>
      </c>
      <c r="AY388" s="208" t="s">
        <v>142</v>
      </c>
    </row>
    <row r="389" spans="1:65" s="2" customFormat="1" ht="16.5" customHeight="1">
      <c r="A389" s="34"/>
      <c r="B389" s="35"/>
      <c r="C389" s="178" t="s">
        <v>624</v>
      </c>
      <c r="D389" s="178" t="s">
        <v>144</v>
      </c>
      <c r="E389" s="179" t="s">
        <v>706</v>
      </c>
      <c r="F389" s="180" t="s">
        <v>707</v>
      </c>
      <c r="G389" s="181" t="s">
        <v>181</v>
      </c>
      <c r="H389" s="182">
        <v>0.72</v>
      </c>
      <c r="I389" s="183"/>
      <c r="J389" s="184">
        <f>ROUND(I389*H389,2)</f>
        <v>0</v>
      </c>
      <c r="K389" s="180" t="s">
        <v>148</v>
      </c>
      <c r="L389" s="39"/>
      <c r="M389" s="185" t="s">
        <v>19</v>
      </c>
      <c r="N389" s="186" t="s">
        <v>42</v>
      </c>
      <c r="O389" s="64"/>
      <c r="P389" s="187">
        <f>O389*H389</f>
        <v>0</v>
      </c>
      <c r="Q389" s="187">
        <v>2.2563399999999998</v>
      </c>
      <c r="R389" s="187">
        <f>Q389*H389</f>
        <v>1.6245647999999997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149</v>
      </c>
      <c r="AT389" s="189" t="s">
        <v>144</v>
      </c>
      <c r="AU389" s="189" t="s">
        <v>82</v>
      </c>
      <c r="AY389" s="17" t="s">
        <v>142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79</v>
      </c>
      <c r="BK389" s="190">
        <f>ROUND(I389*H389,2)</f>
        <v>0</v>
      </c>
      <c r="BL389" s="17" t="s">
        <v>149</v>
      </c>
      <c r="BM389" s="189" t="s">
        <v>1093</v>
      </c>
    </row>
    <row r="390" spans="1:65" s="2" customFormat="1" ht="11.25">
      <c r="A390" s="34"/>
      <c r="B390" s="35"/>
      <c r="C390" s="36"/>
      <c r="D390" s="191" t="s">
        <v>151</v>
      </c>
      <c r="E390" s="36"/>
      <c r="F390" s="192" t="s">
        <v>707</v>
      </c>
      <c r="G390" s="36"/>
      <c r="H390" s="36"/>
      <c r="I390" s="193"/>
      <c r="J390" s="36"/>
      <c r="K390" s="36"/>
      <c r="L390" s="39"/>
      <c r="M390" s="194"/>
      <c r="N390" s="195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151</v>
      </c>
      <c r="AU390" s="17" t="s">
        <v>82</v>
      </c>
    </row>
    <row r="391" spans="1:65" s="2" customFormat="1" ht="11.25">
      <c r="A391" s="34"/>
      <c r="B391" s="35"/>
      <c r="C391" s="36"/>
      <c r="D391" s="196" t="s">
        <v>153</v>
      </c>
      <c r="E391" s="36"/>
      <c r="F391" s="197" t="s">
        <v>709</v>
      </c>
      <c r="G391" s="36"/>
      <c r="H391" s="36"/>
      <c r="I391" s="193"/>
      <c r="J391" s="36"/>
      <c r="K391" s="36"/>
      <c r="L391" s="39"/>
      <c r="M391" s="194"/>
      <c r="N391" s="195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153</v>
      </c>
      <c r="AU391" s="17" t="s">
        <v>82</v>
      </c>
    </row>
    <row r="392" spans="1:65" s="2" customFormat="1" ht="19.5">
      <c r="A392" s="34"/>
      <c r="B392" s="35"/>
      <c r="C392" s="36"/>
      <c r="D392" s="191" t="s">
        <v>351</v>
      </c>
      <c r="E392" s="36"/>
      <c r="F392" s="219" t="s">
        <v>710</v>
      </c>
      <c r="G392" s="36"/>
      <c r="H392" s="36"/>
      <c r="I392" s="193"/>
      <c r="J392" s="36"/>
      <c r="K392" s="36"/>
      <c r="L392" s="39"/>
      <c r="M392" s="194"/>
      <c r="N392" s="195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351</v>
      </c>
      <c r="AU392" s="17" t="s">
        <v>82</v>
      </c>
    </row>
    <row r="393" spans="1:65" s="13" customFormat="1" ht="11.25">
      <c r="B393" s="198"/>
      <c r="C393" s="199"/>
      <c r="D393" s="191" t="s">
        <v>155</v>
      </c>
      <c r="E393" s="200" t="s">
        <v>19</v>
      </c>
      <c r="F393" s="201" t="s">
        <v>1094</v>
      </c>
      <c r="G393" s="199"/>
      <c r="H393" s="202">
        <v>0.72</v>
      </c>
      <c r="I393" s="203"/>
      <c r="J393" s="199"/>
      <c r="K393" s="199"/>
      <c r="L393" s="204"/>
      <c r="M393" s="205"/>
      <c r="N393" s="206"/>
      <c r="O393" s="206"/>
      <c r="P393" s="206"/>
      <c r="Q393" s="206"/>
      <c r="R393" s="206"/>
      <c r="S393" s="206"/>
      <c r="T393" s="207"/>
      <c r="AT393" s="208" t="s">
        <v>155</v>
      </c>
      <c r="AU393" s="208" t="s">
        <v>82</v>
      </c>
      <c r="AV393" s="13" t="s">
        <v>82</v>
      </c>
      <c r="AW393" s="13" t="s">
        <v>33</v>
      </c>
      <c r="AX393" s="13" t="s">
        <v>79</v>
      </c>
      <c r="AY393" s="208" t="s">
        <v>142</v>
      </c>
    </row>
    <row r="394" spans="1:65" s="2" customFormat="1" ht="16.5" customHeight="1">
      <c r="A394" s="34"/>
      <c r="B394" s="35"/>
      <c r="C394" s="178" t="s">
        <v>628</v>
      </c>
      <c r="D394" s="178" t="s">
        <v>144</v>
      </c>
      <c r="E394" s="179" t="s">
        <v>1095</v>
      </c>
      <c r="F394" s="180" t="s">
        <v>1096</v>
      </c>
      <c r="G394" s="181" t="s">
        <v>715</v>
      </c>
      <c r="H394" s="182">
        <v>1</v>
      </c>
      <c r="I394" s="183"/>
      <c r="J394" s="184">
        <f>ROUND(I394*H394,2)</f>
        <v>0</v>
      </c>
      <c r="K394" s="180" t="s">
        <v>19</v>
      </c>
      <c r="L394" s="39"/>
      <c r="M394" s="185" t="s">
        <v>19</v>
      </c>
      <c r="N394" s="186" t="s">
        <v>42</v>
      </c>
      <c r="O394" s="64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149</v>
      </c>
      <c r="AT394" s="189" t="s">
        <v>144</v>
      </c>
      <c r="AU394" s="189" t="s">
        <v>82</v>
      </c>
      <c r="AY394" s="17" t="s">
        <v>142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7" t="s">
        <v>79</v>
      </c>
      <c r="BK394" s="190">
        <f>ROUND(I394*H394,2)</f>
        <v>0</v>
      </c>
      <c r="BL394" s="17" t="s">
        <v>149</v>
      </c>
      <c r="BM394" s="189" t="s">
        <v>1097</v>
      </c>
    </row>
    <row r="395" spans="1:65" s="2" customFormat="1" ht="11.25">
      <c r="A395" s="34"/>
      <c r="B395" s="35"/>
      <c r="C395" s="36"/>
      <c r="D395" s="191" t="s">
        <v>151</v>
      </c>
      <c r="E395" s="36"/>
      <c r="F395" s="192" t="s">
        <v>1098</v>
      </c>
      <c r="G395" s="36"/>
      <c r="H395" s="36"/>
      <c r="I395" s="193"/>
      <c r="J395" s="36"/>
      <c r="K395" s="36"/>
      <c r="L395" s="39"/>
      <c r="M395" s="194"/>
      <c r="N395" s="195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151</v>
      </c>
      <c r="AU395" s="17" t="s">
        <v>82</v>
      </c>
    </row>
    <row r="396" spans="1:65" s="12" customFormat="1" ht="22.9" customHeight="1">
      <c r="B396" s="162"/>
      <c r="C396" s="163"/>
      <c r="D396" s="164" t="s">
        <v>70</v>
      </c>
      <c r="E396" s="176" t="s">
        <v>744</v>
      </c>
      <c r="F396" s="176" t="s">
        <v>745</v>
      </c>
      <c r="G396" s="163"/>
      <c r="H396" s="163"/>
      <c r="I396" s="166"/>
      <c r="J396" s="177">
        <f>BK396</f>
        <v>0</v>
      </c>
      <c r="K396" s="163"/>
      <c r="L396" s="168"/>
      <c r="M396" s="169"/>
      <c r="N396" s="170"/>
      <c r="O396" s="170"/>
      <c r="P396" s="171">
        <f>SUM(P397:P439)</f>
        <v>0</v>
      </c>
      <c r="Q396" s="170"/>
      <c r="R396" s="171">
        <f>SUM(R397:R439)</f>
        <v>0</v>
      </c>
      <c r="S396" s="170"/>
      <c r="T396" s="172">
        <f>SUM(T397:T439)</f>
        <v>0</v>
      </c>
      <c r="AR396" s="173" t="s">
        <v>79</v>
      </c>
      <c r="AT396" s="174" t="s">
        <v>70</v>
      </c>
      <c r="AU396" s="174" t="s">
        <v>79</v>
      </c>
      <c r="AY396" s="173" t="s">
        <v>142</v>
      </c>
      <c r="BK396" s="175">
        <f>SUM(BK397:BK439)</f>
        <v>0</v>
      </c>
    </row>
    <row r="397" spans="1:65" s="2" customFormat="1" ht="16.5" customHeight="1">
      <c r="A397" s="34"/>
      <c r="B397" s="35"/>
      <c r="C397" s="178" t="s">
        <v>635</v>
      </c>
      <c r="D397" s="178" t="s">
        <v>144</v>
      </c>
      <c r="E397" s="179" t="s">
        <v>747</v>
      </c>
      <c r="F397" s="180" t="s">
        <v>748</v>
      </c>
      <c r="G397" s="181" t="s">
        <v>243</v>
      </c>
      <c r="H397" s="182">
        <v>5.9939999999999998</v>
      </c>
      <c r="I397" s="183"/>
      <c r="J397" s="184">
        <f>ROUND(I397*H397,2)</f>
        <v>0</v>
      </c>
      <c r="K397" s="180" t="s">
        <v>148</v>
      </c>
      <c r="L397" s="39"/>
      <c r="M397" s="185" t="s">
        <v>19</v>
      </c>
      <c r="N397" s="186" t="s">
        <v>42</v>
      </c>
      <c r="O397" s="64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149</v>
      </c>
      <c r="AT397" s="189" t="s">
        <v>144</v>
      </c>
      <c r="AU397" s="189" t="s">
        <v>82</v>
      </c>
      <c r="AY397" s="17" t="s">
        <v>142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79</v>
      </c>
      <c r="BK397" s="190">
        <f>ROUND(I397*H397,2)</f>
        <v>0</v>
      </c>
      <c r="BL397" s="17" t="s">
        <v>149</v>
      </c>
      <c r="BM397" s="189" t="s">
        <v>1099</v>
      </c>
    </row>
    <row r="398" spans="1:65" s="2" customFormat="1" ht="11.25">
      <c r="A398" s="34"/>
      <c r="B398" s="35"/>
      <c r="C398" s="36"/>
      <c r="D398" s="191" t="s">
        <v>151</v>
      </c>
      <c r="E398" s="36"/>
      <c r="F398" s="192" t="s">
        <v>750</v>
      </c>
      <c r="G398" s="36"/>
      <c r="H398" s="36"/>
      <c r="I398" s="193"/>
      <c r="J398" s="36"/>
      <c r="K398" s="36"/>
      <c r="L398" s="39"/>
      <c r="M398" s="194"/>
      <c r="N398" s="195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151</v>
      </c>
      <c r="AU398" s="17" t="s">
        <v>82</v>
      </c>
    </row>
    <row r="399" spans="1:65" s="2" customFormat="1" ht="11.25">
      <c r="A399" s="34"/>
      <c r="B399" s="35"/>
      <c r="C399" s="36"/>
      <c r="D399" s="196" t="s">
        <v>153</v>
      </c>
      <c r="E399" s="36"/>
      <c r="F399" s="197" t="s">
        <v>751</v>
      </c>
      <c r="G399" s="36"/>
      <c r="H399" s="36"/>
      <c r="I399" s="193"/>
      <c r="J399" s="36"/>
      <c r="K399" s="36"/>
      <c r="L399" s="39"/>
      <c r="M399" s="194"/>
      <c r="N399" s="195"/>
      <c r="O399" s="64"/>
      <c r="P399" s="64"/>
      <c r="Q399" s="64"/>
      <c r="R399" s="64"/>
      <c r="S399" s="64"/>
      <c r="T399" s="65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153</v>
      </c>
      <c r="AU399" s="17" t="s">
        <v>82</v>
      </c>
    </row>
    <row r="400" spans="1:65" s="13" customFormat="1" ht="11.25">
      <c r="B400" s="198"/>
      <c r="C400" s="199"/>
      <c r="D400" s="191" t="s">
        <v>155</v>
      </c>
      <c r="E400" s="200" t="s">
        <v>19</v>
      </c>
      <c r="F400" s="201" t="s">
        <v>1100</v>
      </c>
      <c r="G400" s="199"/>
      <c r="H400" s="202">
        <v>0.05</v>
      </c>
      <c r="I400" s="203"/>
      <c r="J400" s="199"/>
      <c r="K400" s="199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155</v>
      </c>
      <c r="AU400" s="208" t="s">
        <v>82</v>
      </c>
      <c r="AV400" s="13" t="s">
        <v>82</v>
      </c>
      <c r="AW400" s="13" t="s">
        <v>33</v>
      </c>
      <c r="AX400" s="13" t="s">
        <v>71</v>
      </c>
      <c r="AY400" s="208" t="s">
        <v>142</v>
      </c>
    </row>
    <row r="401" spans="1:65" s="13" customFormat="1" ht="11.25">
      <c r="B401" s="198"/>
      <c r="C401" s="199"/>
      <c r="D401" s="191" t="s">
        <v>155</v>
      </c>
      <c r="E401" s="200" t="s">
        <v>19</v>
      </c>
      <c r="F401" s="201" t="s">
        <v>1101</v>
      </c>
      <c r="G401" s="199"/>
      <c r="H401" s="202">
        <v>0.46800000000000003</v>
      </c>
      <c r="I401" s="203"/>
      <c r="J401" s="199"/>
      <c r="K401" s="199"/>
      <c r="L401" s="204"/>
      <c r="M401" s="205"/>
      <c r="N401" s="206"/>
      <c r="O401" s="206"/>
      <c r="P401" s="206"/>
      <c r="Q401" s="206"/>
      <c r="R401" s="206"/>
      <c r="S401" s="206"/>
      <c r="T401" s="207"/>
      <c r="AT401" s="208" t="s">
        <v>155</v>
      </c>
      <c r="AU401" s="208" t="s">
        <v>82</v>
      </c>
      <c r="AV401" s="13" t="s">
        <v>82</v>
      </c>
      <c r="AW401" s="13" t="s">
        <v>33</v>
      </c>
      <c r="AX401" s="13" t="s">
        <v>71</v>
      </c>
      <c r="AY401" s="208" t="s">
        <v>142</v>
      </c>
    </row>
    <row r="402" spans="1:65" s="13" customFormat="1" ht="11.25">
      <c r="B402" s="198"/>
      <c r="C402" s="199"/>
      <c r="D402" s="191" t="s">
        <v>155</v>
      </c>
      <c r="E402" s="200" t="s">
        <v>19</v>
      </c>
      <c r="F402" s="201" t="s">
        <v>1102</v>
      </c>
      <c r="G402" s="199"/>
      <c r="H402" s="202">
        <v>5.3760000000000003</v>
      </c>
      <c r="I402" s="203"/>
      <c r="J402" s="199"/>
      <c r="K402" s="199"/>
      <c r="L402" s="204"/>
      <c r="M402" s="205"/>
      <c r="N402" s="206"/>
      <c r="O402" s="206"/>
      <c r="P402" s="206"/>
      <c r="Q402" s="206"/>
      <c r="R402" s="206"/>
      <c r="S402" s="206"/>
      <c r="T402" s="207"/>
      <c r="AT402" s="208" t="s">
        <v>155</v>
      </c>
      <c r="AU402" s="208" t="s">
        <v>82</v>
      </c>
      <c r="AV402" s="13" t="s">
        <v>82</v>
      </c>
      <c r="AW402" s="13" t="s">
        <v>33</v>
      </c>
      <c r="AX402" s="13" t="s">
        <v>71</v>
      </c>
      <c r="AY402" s="208" t="s">
        <v>142</v>
      </c>
    </row>
    <row r="403" spans="1:65" s="13" customFormat="1" ht="11.25">
      <c r="B403" s="198"/>
      <c r="C403" s="199"/>
      <c r="D403" s="191" t="s">
        <v>155</v>
      </c>
      <c r="E403" s="200" t="s">
        <v>19</v>
      </c>
      <c r="F403" s="201" t="s">
        <v>1103</v>
      </c>
      <c r="G403" s="199"/>
      <c r="H403" s="202">
        <v>0.1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155</v>
      </c>
      <c r="AU403" s="208" t="s">
        <v>82</v>
      </c>
      <c r="AV403" s="13" t="s">
        <v>82</v>
      </c>
      <c r="AW403" s="13" t="s">
        <v>33</v>
      </c>
      <c r="AX403" s="13" t="s">
        <v>71</v>
      </c>
      <c r="AY403" s="208" t="s">
        <v>142</v>
      </c>
    </row>
    <row r="404" spans="1:65" s="2" customFormat="1" ht="16.5" customHeight="1">
      <c r="A404" s="34"/>
      <c r="B404" s="35"/>
      <c r="C404" s="178" t="s">
        <v>639</v>
      </c>
      <c r="D404" s="178" t="s">
        <v>144</v>
      </c>
      <c r="E404" s="179" t="s">
        <v>759</v>
      </c>
      <c r="F404" s="180" t="s">
        <v>760</v>
      </c>
      <c r="G404" s="181" t="s">
        <v>243</v>
      </c>
      <c r="H404" s="182">
        <v>112.286</v>
      </c>
      <c r="I404" s="183"/>
      <c r="J404" s="184">
        <f>ROUND(I404*H404,2)</f>
        <v>0</v>
      </c>
      <c r="K404" s="180" t="s">
        <v>148</v>
      </c>
      <c r="L404" s="39"/>
      <c r="M404" s="185" t="s">
        <v>19</v>
      </c>
      <c r="N404" s="186" t="s">
        <v>42</v>
      </c>
      <c r="O404" s="64"/>
      <c r="P404" s="187">
        <f>O404*H404</f>
        <v>0</v>
      </c>
      <c r="Q404" s="187">
        <v>0</v>
      </c>
      <c r="R404" s="187">
        <f>Q404*H404</f>
        <v>0</v>
      </c>
      <c r="S404" s="187">
        <v>0</v>
      </c>
      <c r="T404" s="18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9" t="s">
        <v>149</v>
      </c>
      <c r="AT404" s="189" t="s">
        <v>144</v>
      </c>
      <c r="AU404" s="189" t="s">
        <v>82</v>
      </c>
      <c r="AY404" s="17" t="s">
        <v>142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7" t="s">
        <v>79</v>
      </c>
      <c r="BK404" s="190">
        <f>ROUND(I404*H404,2)</f>
        <v>0</v>
      </c>
      <c r="BL404" s="17" t="s">
        <v>149</v>
      </c>
      <c r="BM404" s="189" t="s">
        <v>1104</v>
      </c>
    </row>
    <row r="405" spans="1:65" s="2" customFormat="1" ht="19.5">
      <c r="A405" s="34"/>
      <c r="B405" s="35"/>
      <c r="C405" s="36"/>
      <c r="D405" s="191" t="s">
        <v>151</v>
      </c>
      <c r="E405" s="36"/>
      <c r="F405" s="192" t="s">
        <v>762</v>
      </c>
      <c r="G405" s="36"/>
      <c r="H405" s="36"/>
      <c r="I405" s="193"/>
      <c r="J405" s="36"/>
      <c r="K405" s="36"/>
      <c r="L405" s="39"/>
      <c r="M405" s="194"/>
      <c r="N405" s="195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151</v>
      </c>
      <c r="AU405" s="17" t="s">
        <v>82</v>
      </c>
    </row>
    <row r="406" spans="1:65" s="2" customFormat="1" ht="11.25">
      <c r="A406" s="34"/>
      <c r="B406" s="35"/>
      <c r="C406" s="36"/>
      <c r="D406" s="196" t="s">
        <v>153</v>
      </c>
      <c r="E406" s="36"/>
      <c r="F406" s="197" t="s">
        <v>763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153</v>
      </c>
      <c r="AU406" s="17" t="s">
        <v>82</v>
      </c>
    </row>
    <row r="407" spans="1:65" s="13" customFormat="1" ht="11.25">
      <c r="B407" s="198"/>
      <c r="C407" s="199"/>
      <c r="D407" s="191" t="s">
        <v>155</v>
      </c>
      <c r="E407" s="200" t="s">
        <v>19</v>
      </c>
      <c r="F407" s="201" t="s">
        <v>1105</v>
      </c>
      <c r="G407" s="199"/>
      <c r="H407" s="202">
        <v>0.95</v>
      </c>
      <c r="I407" s="203"/>
      <c r="J407" s="199"/>
      <c r="K407" s="199"/>
      <c r="L407" s="204"/>
      <c r="M407" s="205"/>
      <c r="N407" s="206"/>
      <c r="O407" s="206"/>
      <c r="P407" s="206"/>
      <c r="Q407" s="206"/>
      <c r="R407" s="206"/>
      <c r="S407" s="206"/>
      <c r="T407" s="207"/>
      <c r="AT407" s="208" t="s">
        <v>155</v>
      </c>
      <c r="AU407" s="208" t="s">
        <v>82</v>
      </c>
      <c r="AV407" s="13" t="s">
        <v>82</v>
      </c>
      <c r="AW407" s="13" t="s">
        <v>33</v>
      </c>
      <c r="AX407" s="13" t="s">
        <v>71</v>
      </c>
      <c r="AY407" s="208" t="s">
        <v>142</v>
      </c>
    </row>
    <row r="408" spans="1:65" s="13" customFormat="1" ht="11.25">
      <c r="B408" s="198"/>
      <c r="C408" s="199"/>
      <c r="D408" s="191" t="s">
        <v>155</v>
      </c>
      <c r="E408" s="200" t="s">
        <v>19</v>
      </c>
      <c r="F408" s="201" t="s">
        <v>1106</v>
      </c>
      <c r="G408" s="199"/>
      <c r="H408" s="202">
        <v>8.8919999999999995</v>
      </c>
      <c r="I408" s="203"/>
      <c r="J408" s="199"/>
      <c r="K408" s="199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155</v>
      </c>
      <c r="AU408" s="208" t="s">
        <v>82</v>
      </c>
      <c r="AV408" s="13" t="s">
        <v>82</v>
      </c>
      <c r="AW408" s="13" t="s">
        <v>33</v>
      </c>
      <c r="AX408" s="13" t="s">
        <v>71</v>
      </c>
      <c r="AY408" s="208" t="s">
        <v>142</v>
      </c>
    </row>
    <row r="409" spans="1:65" s="13" customFormat="1" ht="11.25">
      <c r="B409" s="198"/>
      <c r="C409" s="199"/>
      <c r="D409" s="191" t="s">
        <v>155</v>
      </c>
      <c r="E409" s="200" t="s">
        <v>19</v>
      </c>
      <c r="F409" s="201" t="s">
        <v>1107</v>
      </c>
      <c r="G409" s="199"/>
      <c r="H409" s="202">
        <v>102.14400000000001</v>
      </c>
      <c r="I409" s="203"/>
      <c r="J409" s="199"/>
      <c r="K409" s="199"/>
      <c r="L409" s="204"/>
      <c r="M409" s="205"/>
      <c r="N409" s="206"/>
      <c r="O409" s="206"/>
      <c r="P409" s="206"/>
      <c r="Q409" s="206"/>
      <c r="R409" s="206"/>
      <c r="S409" s="206"/>
      <c r="T409" s="207"/>
      <c r="AT409" s="208" t="s">
        <v>155</v>
      </c>
      <c r="AU409" s="208" t="s">
        <v>82</v>
      </c>
      <c r="AV409" s="13" t="s">
        <v>82</v>
      </c>
      <c r="AW409" s="13" t="s">
        <v>33</v>
      </c>
      <c r="AX409" s="13" t="s">
        <v>71</v>
      </c>
      <c r="AY409" s="208" t="s">
        <v>142</v>
      </c>
    </row>
    <row r="410" spans="1:65" s="13" customFormat="1" ht="11.25">
      <c r="B410" s="198"/>
      <c r="C410" s="199"/>
      <c r="D410" s="191" t="s">
        <v>155</v>
      </c>
      <c r="E410" s="200" t="s">
        <v>19</v>
      </c>
      <c r="F410" s="201" t="s">
        <v>1108</v>
      </c>
      <c r="G410" s="199"/>
      <c r="H410" s="202">
        <v>0.3</v>
      </c>
      <c r="I410" s="203"/>
      <c r="J410" s="199"/>
      <c r="K410" s="199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155</v>
      </c>
      <c r="AU410" s="208" t="s">
        <v>82</v>
      </c>
      <c r="AV410" s="13" t="s">
        <v>82</v>
      </c>
      <c r="AW410" s="13" t="s">
        <v>33</v>
      </c>
      <c r="AX410" s="13" t="s">
        <v>71</v>
      </c>
      <c r="AY410" s="208" t="s">
        <v>142</v>
      </c>
    </row>
    <row r="411" spans="1:65" s="2" customFormat="1" ht="21.75" customHeight="1">
      <c r="A411" s="34"/>
      <c r="B411" s="35"/>
      <c r="C411" s="178" t="s">
        <v>646</v>
      </c>
      <c r="D411" s="178" t="s">
        <v>144</v>
      </c>
      <c r="E411" s="179" t="s">
        <v>770</v>
      </c>
      <c r="F411" s="180" t="s">
        <v>771</v>
      </c>
      <c r="G411" s="181" t="s">
        <v>243</v>
      </c>
      <c r="H411" s="182">
        <v>4.0289999999999999</v>
      </c>
      <c r="I411" s="183"/>
      <c r="J411" s="184">
        <f>ROUND(I411*H411,2)</f>
        <v>0</v>
      </c>
      <c r="K411" s="180" t="s">
        <v>148</v>
      </c>
      <c r="L411" s="39"/>
      <c r="M411" s="185" t="s">
        <v>19</v>
      </c>
      <c r="N411" s="186" t="s">
        <v>42</v>
      </c>
      <c r="O411" s="64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149</v>
      </c>
      <c r="AT411" s="189" t="s">
        <v>144</v>
      </c>
      <c r="AU411" s="189" t="s">
        <v>82</v>
      </c>
      <c r="AY411" s="17" t="s">
        <v>142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7" t="s">
        <v>79</v>
      </c>
      <c r="BK411" s="190">
        <f>ROUND(I411*H411,2)</f>
        <v>0</v>
      </c>
      <c r="BL411" s="17" t="s">
        <v>149</v>
      </c>
      <c r="BM411" s="189" t="s">
        <v>1109</v>
      </c>
    </row>
    <row r="412" spans="1:65" s="2" customFormat="1" ht="11.25">
      <c r="A412" s="34"/>
      <c r="B412" s="35"/>
      <c r="C412" s="36"/>
      <c r="D412" s="191" t="s">
        <v>151</v>
      </c>
      <c r="E412" s="36"/>
      <c r="F412" s="192" t="s">
        <v>773</v>
      </c>
      <c r="G412" s="36"/>
      <c r="H412" s="36"/>
      <c r="I412" s="193"/>
      <c r="J412" s="36"/>
      <c r="K412" s="36"/>
      <c r="L412" s="39"/>
      <c r="M412" s="194"/>
      <c r="N412" s="195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151</v>
      </c>
      <c r="AU412" s="17" t="s">
        <v>82</v>
      </c>
    </row>
    <row r="413" spans="1:65" s="2" customFormat="1" ht="11.25">
      <c r="A413" s="34"/>
      <c r="B413" s="35"/>
      <c r="C413" s="36"/>
      <c r="D413" s="196" t="s">
        <v>153</v>
      </c>
      <c r="E413" s="36"/>
      <c r="F413" s="197" t="s">
        <v>774</v>
      </c>
      <c r="G413" s="36"/>
      <c r="H413" s="36"/>
      <c r="I413" s="193"/>
      <c r="J413" s="36"/>
      <c r="K413" s="36"/>
      <c r="L413" s="39"/>
      <c r="M413" s="194"/>
      <c r="N413" s="195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153</v>
      </c>
      <c r="AU413" s="17" t="s">
        <v>82</v>
      </c>
    </row>
    <row r="414" spans="1:65" s="13" customFormat="1" ht="11.25">
      <c r="B414" s="198"/>
      <c r="C414" s="199"/>
      <c r="D414" s="191" t="s">
        <v>155</v>
      </c>
      <c r="E414" s="200" t="s">
        <v>19</v>
      </c>
      <c r="F414" s="201" t="s">
        <v>1110</v>
      </c>
      <c r="G414" s="199"/>
      <c r="H414" s="202">
        <v>0</v>
      </c>
      <c r="I414" s="203"/>
      <c r="J414" s="199"/>
      <c r="K414" s="199"/>
      <c r="L414" s="204"/>
      <c r="M414" s="205"/>
      <c r="N414" s="206"/>
      <c r="O414" s="206"/>
      <c r="P414" s="206"/>
      <c r="Q414" s="206"/>
      <c r="R414" s="206"/>
      <c r="S414" s="206"/>
      <c r="T414" s="207"/>
      <c r="AT414" s="208" t="s">
        <v>155</v>
      </c>
      <c r="AU414" s="208" t="s">
        <v>82</v>
      </c>
      <c r="AV414" s="13" t="s">
        <v>82</v>
      </c>
      <c r="AW414" s="13" t="s">
        <v>33</v>
      </c>
      <c r="AX414" s="13" t="s">
        <v>71</v>
      </c>
      <c r="AY414" s="208" t="s">
        <v>142</v>
      </c>
    </row>
    <row r="415" spans="1:65" s="13" customFormat="1" ht="11.25">
      <c r="B415" s="198"/>
      <c r="C415" s="199"/>
      <c r="D415" s="191" t="s">
        <v>155</v>
      </c>
      <c r="E415" s="200" t="s">
        <v>19</v>
      </c>
      <c r="F415" s="201" t="s">
        <v>1111</v>
      </c>
      <c r="G415" s="199"/>
      <c r="H415" s="202">
        <v>4.0289999999999999</v>
      </c>
      <c r="I415" s="203"/>
      <c r="J415" s="199"/>
      <c r="K415" s="199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155</v>
      </c>
      <c r="AU415" s="208" t="s">
        <v>82</v>
      </c>
      <c r="AV415" s="13" t="s">
        <v>82</v>
      </c>
      <c r="AW415" s="13" t="s">
        <v>33</v>
      </c>
      <c r="AX415" s="13" t="s">
        <v>71</v>
      </c>
      <c r="AY415" s="208" t="s">
        <v>142</v>
      </c>
    </row>
    <row r="416" spans="1:65" s="2" customFormat="1" ht="21.75" customHeight="1">
      <c r="A416" s="34"/>
      <c r="B416" s="35"/>
      <c r="C416" s="178" t="s">
        <v>651</v>
      </c>
      <c r="D416" s="178" t="s">
        <v>144</v>
      </c>
      <c r="E416" s="179" t="s">
        <v>777</v>
      </c>
      <c r="F416" s="180" t="s">
        <v>778</v>
      </c>
      <c r="G416" s="181" t="s">
        <v>243</v>
      </c>
      <c r="H416" s="182">
        <v>5.3760000000000003</v>
      </c>
      <c r="I416" s="183"/>
      <c r="J416" s="184">
        <f>ROUND(I416*H416,2)</f>
        <v>0</v>
      </c>
      <c r="K416" s="180" t="s">
        <v>148</v>
      </c>
      <c r="L416" s="39"/>
      <c r="M416" s="185" t="s">
        <v>19</v>
      </c>
      <c r="N416" s="186" t="s">
        <v>42</v>
      </c>
      <c r="O416" s="64"/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149</v>
      </c>
      <c r="AT416" s="189" t="s">
        <v>144</v>
      </c>
      <c r="AU416" s="189" t="s">
        <v>82</v>
      </c>
      <c r="AY416" s="17" t="s">
        <v>142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7" t="s">
        <v>79</v>
      </c>
      <c r="BK416" s="190">
        <f>ROUND(I416*H416,2)</f>
        <v>0</v>
      </c>
      <c r="BL416" s="17" t="s">
        <v>149</v>
      </c>
      <c r="BM416" s="189" t="s">
        <v>1112</v>
      </c>
    </row>
    <row r="417" spans="1:65" s="2" customFormat="1" ht="19.5">
      <c r="A417" s="34"/>
      <c r="B417" s="35"/>
      <c r="C417" s="36"/>
      <c r="D417" s="191" t="s">
        <v>151</v>
      </c>
      <c r="E417" s="36"/>
      <c r="F417" s="192" t="s">
        <v>780</v>
      </c>
      <c r="G417" s="36"/>
      <c r="H417" s="36"/>
      <c r="I417" s="193"/>
      <c r="J417" s="36"/>
      <c r="K417" s="36"/>
      <c r="L417" s="39"/>
      <c r="M417" s="194"/>
      <c r="N417" s="195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151</v>
      </c>
      <c r="AU417" s="17" t="s">
        <v>82</v>
      </c>
    </row>
    <row r="418" spans="1:65" s="2" customFormat="1" ht="11.25">
      <c r="A418" s="34"/>
      <c r="B418" s="35"/>
      <c r="C418" s="36"/>
      <c r="D418" s="196" t="s">
        <v>153</v>
      </c>
      <c r="E418" s="36"/>
      <c r="F418" s="197" t="s">
        <v>781</v>
      </c>
      <c r="G418" s="36"/>
      <c r="H418" s="36"/>
      <c r="I418" s="193"/>
      <c r="J418" s="36"/>
      <c r="K418" s="36"/>
      <c r="L418" s="39"/>
      <c r="M418" s="194"/>
      <c r="N418" s="195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153</v>
      </c>
      <c r="AU418" s="17" t="s">
        <v>82</v>
      </c>
    </row>
    <row r="419" spans="1:65" s="13" customFormat="1" ht="11.25">
      <c r="B419" s="198"/>
      <c r="C419" s="199"/>
      <c r="D419" s="191" t="s">
        <v>155</v>
      </c>
      <c r="E419" s="200" t="s">
        <v>19</v>
      </c>
      <c r="F419" s="201" t="s">
        <v>1102</v>
      </c>
      <c r="G419" s="199"/>
      <c r="H419" s="202">
        <v>5.3760000000000003</v>
      </c>
      <c r="I419" s="203"/>
      <c r="J419" s="199"/>
      <c r="K419" s="199"/>
      <c r="L419" s="204"/>
      <c r="M419" s="205"/>
      <c r="N419" s="206"/>
      <c r="O419" s="206"/>
      <c r="P419" s="206"/>
      <c r="Q419" s="206"/>
      <c r="R419" s="206"/>
      <c r="S419" s="206"/>
      <c r="T419" s="207"/>
      <c r="AT419" s="208" t="s">
        <v>155</v>
      </c>
      <c r="AU419" s="208" t="s">
        <v>82</v>
      </c>
      <c r="AV419" s="13" t="s">
        <v>82</v>
      </c>
      <c r="AW419" s="13" t="s">
        <v>33</v>
      </c>
      <c r="AX419" s="13" t="s">
        <v>79</v>
      </c>
      <c r="AY419" s="208" t="s">
        <v>142</v>
      </c>
    </row>
    <row r="420" spans="1:65" s="2" customFormat="1" ht="21.75" customHeight="1">
      <c r="A420" s="34"/>
      <c r="B420" s="35"/>
      <c r="C420" s="178" t="s">
        <v>655</v>
      </c>
      <c r="D420" s="178" t="s">
        <v>144</v>
      </c>
      <c r="E420" s="179" t="s">
        <v>783</v>
      </c>
      <c r="F420" s="180" t="s">
        <v>784</v>
      </c>
      <c r="G420" s="181" t="s">
        <v>243</v>
      </c>
      <c r="H420" s="182">
        <v>0.46800000000000003</v>
      </c>
      <c r="I420" s="183"/>
      <c r="J420" s="184">
        <f>ROUND(I420*H420,2)</f>
        <v>0</v>
      </c>
      <c r="K420" s="180" t="s">
        <v>148</v>
      </c>
      <c r="L420" s="39"/>
      <c r="M420" s="185" t="s">
        <v>19</v>
      </c>
      <c r="N420" s="186" t="s">
        <v>42</v>
      </c>
      <c r="O420" s="64"/>
      <c r="P420" s="187">
        <f>O420*H420</f>
        <v>0</v>
      </c>
      <c r="Q420" s="187">
        <v>0</v>
      </c>
      <c r="R420" s="187">
        <f>Q420*H420</f>
        <v>0</v>
      </c>
      <c r="S420" s="187">
        <v>0</v>
      </c>
      <c r="T420" s="18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9" t="s">
        <v>149</v>
      </c>
      <c r="AT420" s="189" t="s">
        <v>144</v>
      </c>
      <c r="AU420" s="189" t="s">
        <v>82</v>
      </c>
      <c r="AY420" s="17" t="s">
        <v>142</v>
      </c>
      <c r="BE420" s="190">
        <f>IF(N420="základní",J420,0)</f>
        <v>0</v>
      </c>
      <c r="BF420" s="190">
        <f>IF(N420="snížená",J420,0)</f>
        <v>0</v>
      </c>
      <c r="BG420" s="190">
        <f>IF(N420="zákl. přenesená",J420,0)</f>
        <v>0</v>
      </c>
      <c r="BH420" s="190">
        <f>IF(N420="sníž. přenesená",J420,0)</f>
        <v>0</v>
      </c>
      <c r="BI420" s="190">
        <f>IF(N420="nulová",J420,0)</f>
        <v>0</v>
      </c>
      <c r="BJ420" s="17" t="s">
        <v>79</v>
      </c>
      <c r="BK420" s="190">
        <f>ROUND(I420*H420,2)</f>
        <v>0</v>
      </c>
      <c r="BL420" s="17" t="s">
        <v>149</v>
      </c>
      <c r="BM420" s="189" t="s">
        <v>1113</v>
      </c>
    </row>
    <row r="421" spans="1:65" s="2" customFormat="1" ht="11.25">
      <c r="A421" s="34"/>
      <c r="B421" s="35"/>
      <c r="C421" s="36"/>
      <c r="D421" s="191" t="s">
        <v>151</v>
      </c>
      <c r="E421" s="36"/>
      <c r="F421" s="192" t="s">
        <v>786</v>
      </c>
      <c r="G421" s="36"/>
      <c r="H421" s="36"/>
      <c r="I421" s="193"/>
      <c r="J421" s="36"/>
      <c r="K421" s="36"/>
      <c r="L421" s="39"/>
      <c r="M421" s="194"/>
      <c r="N421" s="195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151</v>
      </c>
      <c r="AU421" s="17" t="s">
        <v>82</v>
      </c>
    </row>
    <row r="422" spans="1:65" s="2" customFormat="1" ht="11.25">
      <c r="A422" s="34"/>
      <c r="B422" s="35"/>
      <c r="C422" s="36"/>
      <c r="D422" s="196" t="s">
        <v>153</v>
      </c>
      <c r="E422" s="36"/>
      <c r="F422" s="197" t="s">
        <v>787</v>
      </c>
      <c r="G422" s="36"/>
      <c r="H422" s="36"/>
      <c r="I422" s="193"/>
      <c r="J422" s="36"/>
      <c r="K422" s="36"/>
      <c r="L422" s="39"/>
      <c r="M422" s="194"/>
      <c r="N422" s="19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153</v>
      </c>
      <c r="AU422" s="17" t="s">
        <v>82</v>
      </c>
    </row>
    <row r="423" spans="1:65" s="13" customFormat="1" ht="11.25">
      <c r="B423" s="198"/>
      <c r="C423" s="199"/>
      <c r="D423" s="191" t="s">
        <v>155</v>
      </c>
      <c r="E423" s="200" t="s">
        <v>19</v>
      </c>
      <c r="F423" s="201" t="s">
        <v>1101</v>
      </c>
      <c r="G423" s="199"/>
      <c r="H423" s="202">
        <v>0.46800000000000003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155</v>
      </c>
      <c r="AU423" s="208" t="s">
        <v>82</v>
      </c>
      <c r="AV423" s="13" t="s">
        <v>82</v>
      </c>
      <c r="AW423" s="13" t="s">
        <v>33</v>
      </c>
      <c r="AX423" s="13" t="s">
        <v>79</v>
      </c>
      <c r="AY423" s="208" t="s">
        <v>142</v>
      </c>
    </row>
    <row r="424" spans="1:65" s="2" customFormat="1" ht="21.75" customHeight="1">
      <c r="A424" s="34"/>
      <c r="B424" s="35"/>
      <c r="C424" s="178" t="s">
        <v>662</v>
      </c>
      <c r="D424" s="178" t="s">
        <v>144</v>
      </c>
      <c r="E424" s="179" t="s">
        <v>789</v>
      </c>
      <c r="F424" s="180" t="s">
        <v>790</v>
      </c>
      <c r="G424" s="181" t="s">
        <v>243</v>
      </c>
      <c r="H424" s="182">
        <v>0.05</v>
      </c>
      <c r="I424" s="183"/>
      <c r="J424" s="184">
        <f>ROUND(I424*H424,2)</f>
        <v>0</v>
      </c>
      <c r="K424" s="180" t="s">
        <v>148</v>
      </c>
      <c r="L424" s="39"/>
      <c r="M424" s="185" t="s">
        <v>19</v>
      </c>
      <c r="N424" s="186" t="s">
        <v>42</v>
      </c>
      <c r="O424" s="64"/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9" t="s">
        <v>149</v>
      </c>
      <c r="AT424" s="189" t="s">
        <v>144</v>
      </c>
      <c r="AU424" s="189" t="s">
        <v>82</v>
      </c>
      <c r="AY424" s="17" t="s">
        <v>142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7" t="s">
        <v>79</v>
      </c>
      <c r="BK424" s="190">
        <f>ROUND(I424*H424,2)</f>
        <v>0</v>
      </c>
      <c r="BL424" s="17" t="s">
        <v>149</v>
      </c>
      <c r="BM424" s="189" t="s">
        <v>1114</v>
      </c>
    </row>
    <row r="425" spans="1:65" s="2" customFormat="1" ht="11.25">
      <c r="A425" s="34"/>
      <c r="B425" s="35"/>
      <c r="C425" s="36"/>
      <c r="D425" s="191" t="s">
        <v>151</v>
      </c>
      <c r="E425" s="36"/>
      <c r="F425" s="192" t="s">
        <v>792</v>
      </c>
      <c r="G425" s="36"/>
      <c r="H425" s="36"/>
      <c r="I425" s="193"/>
      <c r="J425" s="36"/>
      <c r="K425" s="36"/>
      <c r="L425" s="39"/>
      <c r="M425" s="194"/>
      <c r="N425" s="195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151</v>
      </c>
      <c r="AU425" s="17" t="s">
        <v>82</v>
      </c>
    </row>
    <row r="426" spans="1:65" s="2" customFormat="1" ht="11.25">
      <c r="A426" s="34"/>
      <c r="B426" s="35"/>
      <c r="C426" s="36"/>
      <c r="D426" s="196" t="s">
        <v>153</v>
      </c>
      <c r="E426" s="36"/>
      <c r="F426" s="197" t="s">
        <v>793</v>
      </c>
      <c r="G426" s="36"/>
      <c r="H426" s="36"/>
      <c r="I426" s="193"/>
      <c r="J426" s="36"/>
      <c r="K426" s="36"/>
      <c r="L426" s="39"/>
      <c r="M426" s="194"/>
      <c r="N426" s="195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153</v>
      </c>
      <c r="AU426" s="17" t="s">
        <v>82</v>
      </c>
    </row>
    <row r="427" spans="1:65" s="13" customFormat="1" ht="11.25">
      <c r="B427" s="198"/>
      <c r="C427" s="199"/>
      <c r="D427" s="191" t="s">
        <v>155</v>
      </c>
      <c r="E427" s="200" t="s">
        <v>19</v>
      </c>
      <c r="F427" s="201" t="s">
        <v>1100</v>
      </c>
      <c r="G427" s="199"/>
      <c r="H427" s="202">
        <v>0.05</v>
      </c>
      <c r="I427" s="203"/>
      <c r="J427" s="199"/>
      <c r="K427" s="199"/>
      <c r="L427" s="204"/>
      <c r="M427" s="205"/>
      <c r="N427" s="206"/>
      <c r="O427" s="206"/>
      <c r="P427" s="206"/>
      <c r="Q427" s="206"/>
      <c r="R427" s="206"/>
      <c r="S427" s="206"/>
      <c r="T427" s="207"/>
      <c r="AT427" s="208" t="s">
        <v>155</v>
      </c>
      <c r="AU427" s="208" t="s">
        <v>82</v>
      </c>
      <c r="AV427" s="13" t="s">
        <v>82</v>
      </c>
      <c r="AW427" s="13" t="s">
        <v>33</v>
      </c>
      <c r="AX427" s="13" t="s">
        <v>79</v>
      </c>
      <c r="AY427" s="208" t="s">
        <v>142</v>
      </c>
    </row>
    <row r="428" spans="1:65" s="2" customFormat="1" ht="16.5" customHeight="1">
      <c r="A428" s="34"/>
      <c r="B428" s="35"/>
      <c r="C428" s="178" t="s">
        <v>667</v>
      </c>
      <c r="D428" s="178" t="s">
        <v>144</v>
      </c>
      <c r="E428" s="179" t="s">
        <v>795</v>
      </c>
      <c r="F428" s="180" t="s">
        <v>796</v>
      </c>
      <c r="G428" s="181" t="s">
        <v>243</v>
      </c>
      <c r="H428" s="182">
        <v>4.0289999999999999</v>
      </c>
      <c r="I428" s="183"/>
      <c r="J428" s="184">
        <f>ROUND(I428*H428,2)</f>
        <v>0</v>
      </c>
      <c r="K428" s="180" t="s">
        <v>148</v>
      </c>
      <c r="L428" s="39"/>
      <c r="M428" s="185" t="s">
        <v>19</v>
      </c>
      <c r="N428" s="186" t="s">
        <v>42</v>
      </c>
      <c r="O428" s="64"/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9" t="s">
        <v>149</v>
      </c>
      <c r="AT428" s="189" t="s">
        <v>144</v>
      </c>
      <c r="AU428" s="189" t="s">
        <v>82</v>
      </c>
      <c r="AY428" s="17" t="s">
        <v>142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7" t="s">
        <v>79</v>
      </c>
      <c r="BK428" s="190">
        <f>ROUND(I428*H428,2)</f>
        <v>0</v>
      </c>
      <c r="BL428" s="17" t="s">
        <v>149</v>
      </c>
      <c r="BM428" s="189" t="s">
        <v>1115</v>
      </c>
    </row>
    <row r="429" spans="1:65" s="2" customFormat="1" ht="11.25">
      <c r="A429" s="34"/>
      <c r="B429" s="35"/>
      <c r="C429" s="36"/>
      <c r="D429" s="191" t="s">
        <v>151</v>
      </c>
      <c r="E429" s="36"/>
      <c r="F429" s="192" t="s">
        <v>798</v>
      </c>
      <c r="G429" s="36"/>
      <c r="H429" s="36"/>
      <c r="I429" s="193"/>
      <c r="J429" s="36"/>
      <c r="K429" s="36"/>
      <c r="L429" s="39"/>
      <c r="M429" s="194"/>
      <c r="N429" s="195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151</v>
      </c>
      <c r="AU429" s="17" t="s">
        <v>82</v>
      </c>
    </row>
    <row r="430" spans="1:65" s="2" customFormat="1" ht="11.25">
      <c r="A430" s="34"/>
      <c r="B430" s="35"/>
      <c r="C430" s="36"/>
      <c r="D430" s="196" t="s">
        <v>153</v>
      </c>
      <c r="E430" s="36"/>
      <c r="F430" s="197" t="s">
        <v>799</v>
      </c>
      <c r="G430" s="36"/>
      <c r="H430" s="36"/>
      <c r="I430" s="193"/>
      <c r="J430" s="36"/>
      <c r="K430" s="36"/>
      <c r="L430" s="39"/>
      <c r="M430" s="194"/>
      <c r="N430" s="195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153</v>
      </c>
      <c r="AU430" s="17" t="s">
        <v>82</v>
      </c>
    </row>
    <row r="431" spans="1:65" s="13" customFormat="1" ht="11.25">
      <c r="B431" s="198"/>
      <c r="C431" s="199"/>
      <c r="D431" s="191" t="s">
        <v>155</v>
      </c>
      <c r="E431" s="200" t="s">
        <v>19</v>
      </c>
      <c r="F431" s="201" t="s">
        <v>1116</v>
      </c>
      <c r="G431" s="199"/>
      <c r="H431" s="202">
        <v>4.0289999999999999</v>
      </c>
      <c r="I431" s="203"/>
      <c r="J431" s="199"/>
      <c r="K431" s="199"/>
      <c r="L431" s="204"/>
      <c r="M431" s="205"/>
      <c r="N431" s="206"/>
      <c r="O431" s="206"/>
      <c r="P431" s="206"/>
      <c r="Q431" s="206"/>
      <c r="R431" s="206"/>
      <c r="S431" s="206"/>
      <c r="T431" s="207"/>
      <c r="AT431" s="208" t="s">
        <v>155</v>
      </c>
      <c r="AU431" s="208" t="s">
        <v>82</v>
      </c>
      <c r="AV431" s="13" t="s">
        <v>82</v>
      </c>
      <c r="AW431" s="13" t="s">
        <v>33</v>
      </c>
      <c r="AX431" s="13" t="s">
        <v>79</v>
      </c>
      <c r="AY431" s="208" t="s">
        <v>142</v>
      </c>
    </row>
    <row r="432" spans="1:65" s="2" customFormat="1" ht="16.5" customHeight="1">
      <c r="A432" s="34"/>
      <c r="B432" s="35"/>
      <c r="C432" s="178" t="s">
        <v>671</v>
      </c>
      <c r="D432" s="178" t="s">
        <v>144</v>
      </c>
      <c r="E432" s="179" t="s">
        <v>802</v>
      </c>
      <c r="F432" s="180" t="s">
        <v>803</v>
      </c>
      <c r="G432" s="181" t="s">
        <v>243</v>
      </c>
      <c r="H432" s="182">
        <v>76.551000000000002</v>
      </c>
      <c r="I432" s="183"/>
      <c r="J432" s="184">
        <f>ROUND(I432*H432,2)</f>
        <v>0</v>
      </c>
      <c r="K432" s="180" t="s">
        <v>148</v>
      </c>
      <c r="L432" s="39"/>
      <c r="M432" s="185" t="s">
        <v>19</v>
      </c>
      <c r="N432" s="186" t="s">
        <v>42</v>
      </c>
      <c r="O432" s="64"/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9" t="s">
        <v>149</v>
      </c>
      <c r="AT432" s="189" t="s">
        <v>144</v>
      </c>
      <c r="AU432" s="189" t="s">
        <v>82</v>
      </c>
      <c r="AY432" s="17" t="s">
        <v>142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7" t="s">
        <v>79</v>
      </c>
      <c r="BK432" s="190">
        <f>ROUND(I432*H432,2)</f>
        <v>0</v>
      </c>
      <c r="BL432" s="17" t="s">
        <v>149</v>
      </c>
      <c r="BM432" s="189" t="s">
        <v>1117</v>
      </c>
    </row>
    <row r="433" spans="1:65" s="2" customFormat="1" ht="11.25">
      <c r="A433" s="34"/>
      <c r="B433" s="35"/>
      <c r="C433" s="36"/>
      <c r="D433" s="191" t="s">
        <v>151</v>
      </c>
      <c r="E433" s="36"/>
      <c r="F433" s="192" t="s">
        <v>805</v>
      </c>
      <c r="G433" s="36"/>
      <c r="H433" s="36"/>
      <c r="I433" s="193"/>
      <c r="J433" s="36"/>
      <c r="K433" s="36"/>
      <c r="L433" s="39"/>
      <c r="M433" s="194"/>
      <c r="N433" s="195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151</v>
      </c>
      <c r="AU433" s="17" t="s">
        <v>82</v>
      </c>
    </row>
    <row r="434" spans="1:65" s="2" customFormat="1" ht="11.25">
      <c r="A434" s="34"/>
      <c r="B434" s="35"/>
      <c r="C434" s="36"/>
      <c r="D434" s="196" t="s">
        <v>153</v>
      </c>
      <c r="E434" s="36"/>
      <c r="F434" s="197" t="s">
        <v>806</v>
      </c>
      <c r="G434" s="36"/>
      <c r="H434" s="36"/>
      <c r="I434" s="193"/>
      <c r="J434" s="36"/>
      <c r="K434" s="36"/>
      <c r="L434" s="39"/>
      <c r="M434" s="194"/>
      <c r="N434" s="195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153</v>
      </c>
      <c r="AU434" s="17" t="s">
        <v>82</v>
      </c>
    </row>
    <row r="435" spans="1:65" s="13" customFormat="1" ht="11.25">
      <c r="B435" s="198"/>
      <c r="C435" s="199"/>
      <c r="D435" s="191" t="s">
        <v>155</v>
      </c>
      <c r="E435" s="200" t="s">
        <v>19</v>
      </c>
      <c r="F435" s="201" t="s">
        <v>1118</v>
      </c>
      <c r="G435" s="199"/>
      <c r="H435" s="202">
        <v>76.551000000000002</v>
      </c>
      <c r="I435" s="203"/>
      <c r="J435" s="199"/>
      <c r="K435" s="199"/>
      <c r="L435" s="204"/>
      <c r="M435" s="205"/>
      <c r="N435" s="206"/>
      <c r="O435" s="206"/>
      <c r="P435" s="206"/>
      <c r="Q435" s="206"/>
      <c r="R435" s="206"/>
      <c r="S435" s="206"/>
      <c r="T435" s="207"/>
      <c r="AT435" s="208" t="s">
        <v>155</v>
      </c>
      <c r="AU435" s="208" t="s">
        <v>82</v>
      </c>
      <c r="AV435" s="13" t="s">
        <v>82</v>
      </c>
      <c r="AW435" s="13" t="s">
        <v>33</v>
      </c>
      <c r="AX435" s="13" t="s">
        <v>79</v>
      </c>
      <c r="AY435" s="208" t="s">
        <v>142</v>
      </c>
    </row>
    <row r="436" spans="1:65" s="2" customFormat="1" ht="16.5" customHeight="1">
      <c r="A436" s="34"/>
      <c r="B436" s="35"/>
      <c r="C436" s="178" t="s">
        <v>675</v>
      </c>
      <c r="D436" s="178" t="s">
        <v>144</v>
      </c>
      <c r="E436" s="179" t="s">
        <v>809</v>
      </c>
      <c r="F436" s="180" t="s">
        <v>810</v>
      </c>
      <c r="G436" s="181" t="s">
        <v>243</v>
      </c>
      <c r="H436" s="182">
        <v>4.0289999999999999</v>
      </c>
      <c r="I436" s="183"/>
      <c r="J436" s="184">
        <f>ROUND(I436*H436,2)</f>
        <v>0</v>
      </c>
      <c r="K436" s="180" t="s">
        <v>148</v>
      </c>
      <c r="L436" s="39"/>
      <c r="M436" s="185" t="s">
        <v>19</v>
      </c>
      <c r="N436" s="186" t="s">
        <v>42</v>
      </c>
      <c r="O436" s="64"/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149</v>
      </c>
      <c r="AT436" s="189" t="s">
        <v>144</v>
      </c>
      <c r="AU436" s="189" t="s">
        <v>82</v>
      </c>
      <c r="AY436" s="17" t="s">
        <v>142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7" t="s">
        <v>79</v>
      </c>
      <c r="BK436" s="190">
        <f>ROUND(I436*H436,2)</f>
        <v>0</v>
      </c>
      <c r="BL436" s="17" t="s">
        <v>149</v>
      </c>
      <c r="BM436" s="189" t="s">
        <v>1119</v>
      </c>
    </row>
    <row r="437" spans="1:65" s="2" customFormat="1" ht="11.25">
      <c r="A437" s="34"/>
      <c r="B437" s="35"/>
      <c r="C437" s="36"/>
      <c r="D437" s="191" t="s">
        <v>151</v>
      </c>
      <c r="E437" s="36"/>
      <c r="F437" s="192" t="s">
        <v>812</v>
      </c>
      <c r="G437" s="36"/>
      <c r="H437" s="36"/>
      <c r="I437" s="193"/>
      <c r="J437" s="36"/>
      <c r="K437" s="36"/>
      <c r="L437" s="39"/>
      <c r="M437" s="194"/>
      <c r="N437" s="195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151</v>
      </c>
      <c r="AU437" s="17" t="s">
        <v>82</v>
      </c>
    </row>
    <row r="438" spans="1:65" s="2" customFormat="1" ht="11.25">
      <c r="A438" s="34"/>
      <c r="B438" s="35"/>
      <c r="C438" s="36"/>
      <c r="D438" s="196" t="s">
        <v>153</v>
      </c>
      <c r="E438" s="36"/>
      <c r="F438" s="197" t="s">
        <v>813</v>
      </c>
      <c r="G438" s="36"/>
      <c r="H438" s="36"/>
      <c r="I438" s="193"/>
      <c r="J438" s="36"/>
      <c r="K438" s="36"/>
      <c r="L438" s="39"/>
      <c r="M438" s="194"/>
      <c r="N438" s="195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153</v>
      </c>
      <c r="AU438" s="17" t="s">
        <v>82</v>
      </c>
    </row>
    <row r="439" spans="1:65" s="13" customFormat="1" ht="11.25">
      <c r="B439" s="198"/>
      <c r="C439" s="199"/>
      <c r="D439" s="191" t="s">
        <v>155</v>
      </c>
      <c r="E439" s="200" t="s">
        <v>19</v>
      </c>
      <c r="F439" s="201" t="s">
        <v>1116</v>
      </c>
      <c r="G439" s="199"/>
      <c r="H439" s="202">
        <v>4.0289999999999999</v>
      </c>
      <c r="I439" s="203"/>
      <c r="J439" s="199"/>
      <c r="K439" s="199"/>
      <c r="L439" s="204"/>
      <c r="M439" s="205"/>
      <c r="N439" s="206"/>
      <c r="O439" s="206"/>
      <c r="P439" s="206"/>
      <c r="Q439" s="206"/>
      <c r="R439" s="206"/>
      <c r="S439" s="206"/>
      <c r="T439" s="207"/>
      <c r="AT439" s="208" t="s">
        <v>155</v>
      </c>
      <c r="AU439" s="208" t="s">
        <v>82</v>
      </c>
      <c r="AV439" s="13" t="s">
        <v>82</v>
      </c>
      <c r="AW439" s="13" t="s">
        <v>33</v>
      </c>
      <c r="AX439" s="13" t="s">
        <v>79</v>
      </c>
      <c r="AY439" s="208" t="s">
        <v>142</v>
      </c>
    </row>
    <row r="440" spans="1:65" s="12" customFormat="1" ht="22.9" customHeight="1">
      <c r="B440" s="162"/>
      <c r="C440" s="163"/>
      <c r="D440" s="164" t="s">
        <v>70</v>
      </c>
      <c r="E440" s="176" t="s">
        <v>814</v>
      </c>
      <c r="F440" s="176" t="s">
        <v>815</v>
      </c>
      <c r="G440" s="163"/>
      <c r="H440" s="163"/>
      <c r="I440" s="166"/>
      <c r="J440" s="177">
        <f>BK440</f>
        <v>0</v>
      </c>
      <c r="K440" s="163"/>
      <c r="L440" s="168"/>
      <c r="M440" s="169"/>
      <c r="N440" s="170"/>
      <c r="O440" s="170"/>
      <c r="P440" s="171">
        <f>SUM(P441:P447)</f>
        <v>0</v>
      </c>
      <c r="Q440" s="170"/>
      <c r="R440" s="171">
        <f>SUM(R441:R447)</f>
        <v>0</v>
      </c>
      <c r="S440" s="170"/>
      <c r="T440" s="172">
        <f>SUM(T441:T447)</f>
        <v>0</v>
      </c>
      <c r="AR440" s="173" t="s">
        <v>79</v>
      </c>
      <c r="AT440" s="174" t="s">
        <v>70</v>
      </c>
      <c r="AU440" s="174" t="s">
        <v>79</v>
      </c>
      <c r="AY440" s="173" t="s">
        <v>142</v>
      </c>
      <c r="BK440" s="175">
        <f>SUM(BK441:BK447)</f>
        <v>0</v>
      </c>
    </row>
    <row r="441" spans="1:65" s="2" customFormat="1" ht="16.5" customHeight="1">
      <c r="A441" s="34"/>
      <c r="B441" s="35"/>
      <c r="C441" s="178" t="s">
        <v>681</v>
      </c>
      <c r="D441" s="178" t="s">
        <v>144</v>
      </c>
      <c r="E441" s="179" t="s">
        <v>817</v>
      </c>
      <c r="F441" s="180" t="s">
        <v>818</v>
      </c>
      <c r="G441" s="181" t="s">
        <v>243</v>
      </c>
      <c r="H441" s="182">
        <v>39.232999999999997</v>
      </c>
      <c r="I441" s="183"/>
      <c r="J441" s="184">
        <f>ROUND(I441*H441,2)</f>
        <v>0</v>
      </c>
      <c r="K441" s="180" t="s">
        <v>148</v>
      </c>
      <c r="L441" s="39"/>
      <c r="M441" s="185" t="s">
        <v>19</v>
      </c>
      <c r="N441" s="186" t="s">
        <v>42</v>
      </c>
      <c r="O441" s="64"/>
      <c r="P441" s="187">
        <f>O441*H441</f>
        <v>0</v>
      </c>
      <c r="Q441" s="187">
        <v>0</v>
      </c>
      <c r="R441" s="187">
        <f>Q441*H441</f>
        <v>0</v>
      </c>
      <c r="S441" s="187">
        <v>0</v>
      </c>
      <c r="T441" s="18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9" t="s">
        <v>149</v>
      </c>
      <c r="AT441" s="189" t="s">
        <v>144</v>
      </c>
      <c r="AU441" s="189" t="s">
        <v>82</v>
      </c>
      <c r="AY441" s="17" t="s">
        <v>142</v>
      </c>
      <c r="BE441" s="190">
        <f>IF(N441="základní",J441,0)</f>
        <v>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17" t="s">
        <v>79</v>
      </c>
      <c r="BK441" s="190">
        <f>ROUND(I441*H441,2)</f>
        <v>0</v>
      </c>
      <c r="BL441" s="17" t="s">
        <v>149</v>
      </c>
      <c r="BM441" s="189" t="s">
        <v>1120</v>
      </c>
    </row>
    <row r="442" spans="1:65" s="2" customFormat="1" ht="19.5">
      <c r="A442" s="34"/>
      <c r="B442" s="35"/>
      <c r="C442" s="36"/>
      <c r="D442" s="191" t="s">
        <v>151</v>
      </c>
      <c r="E442" s="36"/>
      <c r="F442" s="192" t="s">
        <v>820</v>
      </c>
      <c r="G442" s="36"/>
      <c r="H442" s="36"/>
      <c r="I442" s="193"/>
      <c r="J442" s="36"/>
      <c r="K442" s="36"/>
      <c r="L442" s="39"/>
      <c r="M442" s="194"/>
      <c r="N442" s="195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151</v>
      </c>
      <c r="AU442" s="17" t="s">
        <v>82</v>
      </c>
    </row>
    <row r="443" spans="1:65" s="2" customFormat="1" ht="11.25">
      <c r="A443" s="34"/>
      <c r="B443" s="35"/>
      <c r="C443" s="36"/>
      <c r="D443" s="196" t="s">
        <v>153</v>
      </c>
      <c r="E443" s="36"/>
      <c r="F443" s="197" t="s">
        <v>821</v>
      </c>
      <c r="G443" s="36"/>
      <c r="H443" s="36"/>
      <c r="I443" s="193"/>
      <c r="J443" s="36"/>
      <c r="K443" s="36"/>
      <c r="L443" s="39"/>
      <c r="M443" s="194"/>
      <c r="N443" s="195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153</v>
      </c>
      <c r="AU443" s="17" t="s">
        <v>82</v>
      </c>
    </row>
    <row r="444" spans="1:65" s="13" customFormat="1" ht="11.25">
      <c r="B444" s="198"/>
      <c r="C444" s="199"/>
      <c r="D444" s="191" t="s">
        <v>155</v>
      </c>
      <c r="E444" s="200" t="s">
        <v>19</v>
      </c>
      <c r="F444" s="201" t="s">
        <v>1121</v>
      </c>
      <c r="G444" s="199"/>
      <c r="H444" s="202">
        <v>39.232999999999997</v>
      </c>
      <c r="I444" s="203"/>
      <c r="J444" s="199"/>
      <c r="K444" s="199"/>
      <c r="L444" s="204"/>
      <c r="M444" s="205"/>
      <c r="N444" s="206"/>
      <c r="O444" s="206"/>
      <c r="P444" s="206"/>
      <c r="Q444" s="206"/>
      <c r="R444" s="206"/>
      <c r="S444" s="206"/>
      <c r="T444" s="207"/>
      <c r="AT444" s="208" t="s">
        <v>155</v>
      </c>
      <c r="AU444" s="208" t="s">
        <v>82</v>
      </c>
      <c r="AV444" s="13" t="s">
        <v>82</v>
      </c>
      <c r="AW444" s="13" t="s">
        <v>33</v>
      </c>
      <c r="AX444" s="13" t="s">
        <v>79</v>
      </c>
      <c r="AY444" s="208" t="s">
        <v>142</v>
      </c>
    </row>
    <row r="445" spans="1:65" s="2" customFormat="1" ht="16.5" customHeight="1">
      <c r="A445" s="34"/>
      <c r="B445" s="35"/>
      <c r="C445" s="178" t="s">
        <v>687</v>
      </c>
      <c r="D445" s="178" t="s">
        <v>144</v>
      </c>
      <c r="E445" s="179" t="s">
        <v>824</v>
      </c>
      <c r="F445" s="180" t="s">
        <v>825</v>
      </c>
      <c r="G445" s="181" t="s">
        <v>243</v>
      </c>
      <c r="H445" s="182">
        <v>58.679000000000002</v>
      </c>
      <c r="I445" s="183"/>
      <c r="J445" s="184">
        <f>ROUND(I445*H445,2)</f>
        <v>0</v>
      </c>
      <c r="K445" s="180" t="s">
        <v>19</v>
      </c>
      <c r="L445" s="39"/>
      <c r="M445" s="185" t="s">
        <v>19</v>
      </c>
      <c r="N445" s="186" t="s">
        <v>42</v>
      </c>
      <c r="O445" s="64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9" t="s">
        <v>149</v>
      </c>
      <c r="AT445" s="189" t="s">
        <v>144</v>
      </c>
      <c r="AU445" s="189" t="s">
        <v>82</v>
      </c>
      <c r="AY445" s="17" t="s">
        <v>142</v>
      </c>
      <c r="BE445" s="190">
        <f>IF(N445="základní",J445,0)</f>
        <v>0</v>
      </c>
      <c r="BF445" s="190">
        <f>IF(N445="snížená",J445,0)</f>
        <v>0</v>
      </c>
      <c r="BG445" s="190">
        <f>IF(N445="zákl. přenesená",J445,0)</f>
        <v>0</v>
      </c>
      <c r="BH445" s="190">
        <f>IF(N445="sníž. přenesená",J445,0)</f>
        <v>0</v>
      </c>
      <c r="BI445" s="190">
        <f>IF(N445="nulová",J445,0)</f>
        <v>0</v>
      </c>
      <c r="BJ445" s="17" t="s">
        <v>79</v>
      </c>
      <c r="BK445" s="190">
        <f>ROUND(I445*H445,2)</f>
        <v>0</v>
      </c>
      <c r="BL445" s="17" t="s">
        <v>149</v>
      </c>
      <c r="BM445" s="189" t="s">
        <v>1122</v>
      </c>
    </row>
    <row r="446" spans="1:65" s="2" customFormat="1" ht="11.25">
      <c r="A446" s="34"/>
      <c r="B446" s="35"/>
      <c r="C446" s="36"/>
      <c r="D446" s="191" t="s">
        <v>151</v>
      </c>
      <c r="E446" s="36"/>
      <c r="F446" s="192" t="s">
        <v>825</v>
      </c>
      <c r="G446" s="36"/>
      <c r="H446" s="36"/>
      <c r="I446" s="193"/>
      <c r="J446" s="36"/>
      <c r="K446" s="36"/>
      <c r="L446" s="39"/>
      <c r="M446" s="194"/>
      <c r="N446" s="195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151</v>
      </c>
      <c r="AU446" s="17" t="s">
        <v>82</v>
      </c>
    </row>
    <row r="447" spans="1:65" s="13" customFormat="1" ht="11.25">
      <c r="B447" s="198"/>
      <c r="C447" s="199"/>
      <c r="D447" s="191" t="s">
        <v>155</v>
      </c>
      <c r="E447" s="200" t="s">
        <v>19</v>
      </c>
      <c r="F447" s="201" t="s">
        <v>1123</v>
      </c>
      <c r="G447" s="199"/>
      <c r="H447" s="202">
        <v>58.679000000000002</v>
      </c>
      <c r="I447" s="203"/>
      <c r="J447" s="199"/>
      <c r="K447" s="199"/>
      <c r="L447" s="204"/>
      <c r="M447" s="205"/>
      <c r="N447" s="206"/>
      <c r="O447" s="206"/>
      <c r="P447" s="206"/>
      <c r="Q447" s="206"/>
      <c r="R447" s="206"/>
      <c r="S447" s="206"/>
      <c r="T447" s="207"/>
      <c r="AT447" s="208" t="s">
        <v>155</v>
      </c>
      <c r="AU447" s="208" t="s">
        <v>82</v>
      </c>
      <c r="AV447" s="13" t="s">
        <v>82</v>
      </c>
      <c r="AW447" s="13" t="s">
        <v>33</v>
      </c>
      <c r="AX447" s="13" t="s">
        <v>79</v>
      </c>
      <c r="AY447" s="208" t="s">
        <v>142</v>
      </c>
    </row>
    <row r="448" spans="1:65" s="12" customFormat="1" ht="25.9" customHeight="1">
      <c r="B448" s="162"/>
      <c r="C448" s="163"/>
      <c r="D448" s="164" t="s">
        <v>70</v>
      </c>
      <c r="E448" s="165" t="s">
        <v>828</v>
      </c>
      <c r="F448" s="165" t="s">
        <v>829</v>
      </c>
      <c r="G448" s="163"/>
      <c r="H448" s="163"/>
      <c r="I448" s="166"/>
      <c r="J448" s="167">
        <f>BK448</f>
        <v>0</v>
      </c>
      <c r="K448" s="163"/>
      <c r="L448" s="168"/>
      <c r="M448" s="169"/>
      <c r="N448" s="170"/>
      <c r="O448" s="170"/>
      <c r="P448" s="171">
        <f>P449</f>
        <v>0</v>
      </c>
      <c r="Q448" s="170"/>
      <c r="R448" s="171">
        <f>R449</f>
        <v>6.831000000000001E-2</v>
      </c>
      <c r="S448" s="170"/>
      <c r="T448" s="172">
        <f>T449</f>
        <v>0</v>
      </c>
      <c r="AR448" s="173" t="s">
        <v>82</v>
      </c>
      <c r="AT448" s="174" t="s">
        <v>70</v>
      </c>
      <c r="AU448" s="174" t="s">
        <v>71</v>
      </c>
      <c r="AY448" s="173" t="s">
        <v>142</v>
      </c>
      <c r="BK448" s="175">
        <f>BK449</f>
        <v>0</v>
      </c>
    </row>
    <row r="449" spans="1:65" s="12" customFormat="1" ht="22.9" customHeight="1">
      <c r="B449" s="162"/>
      <c r="C449" s="163"/>
      <c r="D449" s="164" t="s">
        <v>70</v>
      </c>
      <c r="E449" s="176" t="s">
        <v>830</v>
      </c>
      <c r="F449" s="176" t="s">
        <v>831</v>
      </c>
      <c r="G449" s="163"/>
      <c r="H449" s="163"/>
      <c r="I449" s="166"/>
      <c r="J449" s="177">
        <f>BK449</f>
        <v>0</v>
      </c>
      <c r="K449" s="163"/>
      <c r="L449" s="168"/>
      <c r="M449" s="169"/>
      <c r="N449" s="170"/>
      <c r="O449" s="170"/>
      <c r="P449" s="171">
        <f>SUM(P450:P468)</f>
        <v>0</v>
      </c>
      <c r="Q449" s="170"/>
      <c r="R449" s="171">
        <f>SUM(R450:R468)</f>
        <v>6.831000000000001E-2</v>
      </c>
      <c r="S449" s="170"/>
      <c r="T449" s="172">
        <f>SUM(T450:T468)</f>
        <v>0</v>
      </c>
      <c r="AR449" s="173" t="s">
        <v>82</v>
      </c>
      <c r="AT449" s="174" t="s">
        <v>70</v>
      </c>
      <c r="AU449" s="174" t="s">
        <v>79</v>
      </c>
      <c r="AY449" s="173" t="s">
        <v>142</v>
      </c>
      <c r="BK449" s="175">
        <f>SUM(BK450:BK468)</f>
        <v>0</v>
      </c>
    </row>
    <row r="450" spans="1:65" s="2" customFormat="1" ht="16.5" customHeight="1">
      <c r="A450" s="34"/>
      <c r="B450" s="35"/>
      <c r="C450" s="178" t="s">
        <v>693</v>
      </c>
      <c r="D450" s="178" t="s">
        <v>144</v>
      </c>
      <c r="E450" s="179" t="s">
        <v>833</v>
      </c>
      <c r="F450" s="180" t="s">
        <v>834</v>
      </c>
      <c r="G450" s="181" t="s">
        <v>160</v>
      </c>
      <c r="H450" s="182">
        <v>33</v>
      </c>
      <c r="I450" s="183"/>
      <c r="J450" s="184">
        <f>ROUND(I450*H450,2)</f>
        <v>0</v>
      </c>
      <c r="K450" s="180" t="s">
        <v>148</v>
      </c>
      <c r="L450" s="39"/>
      <c r="M450" s="185" t="s">
        <v>19</v>
      </c>
      <c r="N450" s="186" t="s">
        <v>42</v>
      </c>
      <c r="O450" s="64"/>
      <c r="P450" s="187">
        <f>O450*H450</f>
        <v>0</v>
      </c>
      <c r="Q450" s="187">
        <v>4.0000000000000003E-5</v>
      </c>
      <c r="R450" s="187">
        <f>Q450*H450</f>
        <v>1.3200000000000002E-3</v>
      </c>
      <c r="S450" s="187">
        <v>0</v>
      </c>
      <c r="T450" s="18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9" t="s">
        <v>266</v>
      </c>
      <c r="AT450" s="189" t="s">
        <v>144</v>
      </c>
      <c r="AU450" s="189" t="s">
        <v>82</v>
      </c>
      <c r="AY450" s="17" t="s">
        <v>142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7" t="s">
        <v>79</v>
      </c>
      <c r="BK450" s="190">
        <f>ROUND(I450*H450,2)</f>
        <v>0</v>
      </c>
      <c r="BL450" s="17" t="s">
        <v>266</v>
      </c>
      <c r="BM450" s="189" t="s">
        <v>1124</v>
      </c>
    </row>
    <row r="451" spans="1:65" s="2" customFormat="1" ht="11.25">
      <c r="A451" s="34"/>
      <c r="B451" s="35"/>
      <c r="C451" s="36"/>
      <c r="D451" s="191" t="s">
        <v>151</v>
      </c>
      <c r="E451" s="36"/>
      <c r="F451" s="192" t="s">
        <v>836</v>
      </c>
      <c r="G451" s="36"/>
      <c r="H451" s="36"/>
      <c r="I451" s="193"/>
      <c r="J451" s="36"/>
      <c r="K451" s="36"/>
      <c r="L451" s="39"/>
      <c r="M451" s="194"/>
      <c r="N451" s="195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151</v>
      </c>
      <c r="AU451" s="17" t="s">
        <v>82</v>
      </c>
    </row>
    <row r="452" spans="1:65" s="2" customFormat="1" ht="11.25">
      <c r="A452" s="34"/>
      <c r="B452" s="35"/>
      <c r="C452" s="36"/>
      <c r="D452" s="196" t="s">
        <v>153</v>
      </c>
      <c r="E452" s="36"/>
      <c r="F452" s="197" t="s">
        <v>837</v>
      </c>
      <c r="G452" s="36"/>
      <c r="H452" s="36"/>
      <c r="I452" s="193"/>
      <c r="J452" s="36"/>
      <c r="K452" s="36"/>
      <c r="L452" s="39"/>
      <c r="M452" s="194"/>
      <c r="N452" s="195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153</v>
      </c>
      <c r="AU452" s="17" t="s">
        <v>82</v>
      </c>
    </row>
    <row r="453" spans="1:65" s="13" customFormat="1" ht="11.25">
      <c r="B453" s="198"/>
      <c r="C453" s="199"/>
      <c r="D453" s="191" t="s">
        <v>155</v>
      </c>
      <c r="E453" s="200" t="s">
        <v>19</v>
      </c>
      <c r="F453" s="201" t="s">
        <v>1125</v>
      </c>
      <c r="G453" s="199"/>
      <c r="H453" s="202">
        <v>33</v>
      </c>
      <c r="I453" s="203"/>
      <c r="J453" s="199"/>
      <c r="K453" s="199"/>
      <c r="L453" s="204"/>
      <c r="M453" s="205"/>
      <c r="N453" s="206"/>
      <c r="O453" s="206"/>
      <c r="P453" s="206"/>
      <c r="Q453" s="206"/>
      <c r="R453" s="206"/>
      <c r="S453" s="206"/>
      <c r="T453" s="207"/>
      <c r="AT453" s="208" t="s">
        <v>155</v>
      </c>
      <c r="AU453" s="208" t="s">
        <v>82</v>
      </c>
      <c r="AV453" s="13" t="s">
        <v>82</v>
      </c>
      <c r="AW453" s="13" t="s">
        <v>33</v>
      </c>
      <c r="AX453" s="13" t="s">
        <v>79</v>
      </c>
      <c r="AY453" s="208" t="s">
        <v>142</v>
      </c>
    </row>
    <row r="454" spans="1:65" s="2" customFormat="1" ht="16.5" customHeight="1">
      <c r="A454" s="34"/>
      <c r="B454" s="35"/>
      <c r="C454" s="209" t="s">
        <v>700</v>
      </c>
      <c r="D454" s="209" t="s">
        <v>267</v>
      </c>
      <c r="E454" s="210" t="s">
        <v>840</v>
      </c>
      <c r="F454" s="211" t="s">
        <v>841</v>
      </c>
      <c r="G454" s="212" t="s">
        <v>160</v>
      </c>
      <c r="H454" s="213">
        <v>33.659999999999997</v>
      </c>
      <c r="I454" s="214"/>
      <c r="J454" s="215">
        <f>ROUND(I454*H454,2)</f>
        <v>0</v>
      </c>
      <c r="K454" s="211" t="s">
        <v>148</v>
      </c>
      <c r="L454" s="216"/>
      <c r="M454" s="217" t="s">
        <v>19</v>
      </c>
      <c r="N454" s="218" t="s">
        <v>42</v>
      </c>
      <c r="O454" s="64"/>
      <c r="P454" s="187">
        <f>O454*H454</f>
        <v>0</v>
      </c>
      <c r="Q454" s="187">
        <v>1.8000000000000001E-4</v>
      </c>
      <c r="R454" s="187">
        <f>Q454*H454</f>
        <v>6.0587999999999996E-3</v>
      </c>
      <c r="S454" s="187">
        <v>0</v>
      </c>
      <c r="T454" s="18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9" t="s">
        <v>380</v>
      </c>
      <c r="AT454" s="189" t="s">
        <v>267</v>
      </c>
      <c r="AU454" s="189" t="s">
        <v>82</v>
      </c>
      <c r="AY454" s="17" t="s">
        <v>142</v>
      </c>
      <c r="BE454" s="190">
        <f>IF(N454="základní",J454,0)</f>
        <v>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7" t="s">
        <v>79</v>
      </c>
      <c r="BK454" s="190">
        <f>ROUND(I454*H454,2)</f>
        <v>0</v>
      </c>
      <c r="BL454" s="17" t="s">
        <v>266</v>
      </c>
      <c r="BM454" s="189" t="s">
        <v>1126</v>
      </c>
    </row>
    <row r="455" spans="1:65" s="2" customFormat="1" ht="11.25">
      <c r="A455" s="34"/>
      <c r="B455" s="35"/>
      <c r="C455" s="36"/>
      <c r="D455" s="191" t="s">
        <v>151</v>
      </c>
      <c r="E455" s="36"/>
      <c r="F455" s="192" t="s">
        <v>841</v>
      </c>
      <c r="G455" s="36"/>
      <c r="H455" s="36"/>
      <c r="I455" s="193"/>
      <c r="J455" s="36"/>
      <c r="K455" s="36"/>
      <c r="L455" s="39"/>
      <c r="M455" s="194"/>
      <c r="N455" s="195"/>
      <c r="O455" s="64"/>
      <c r="P455" s="64"/>
      <c r="Q455" s="64"/>
      <c r="R455" s="64"/>
      <c r="S455" s="64"/>
      <c r="T455" s="65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151</v>
      </c>
      <c r="AU455" s="17" t="s">
        <v>82</v>
      </c>
    </row>
    <row r="456" spans="1:65" s="13" customFormat="1" ht="11.25">
      <c r="B456" s="198"/>
      <c r="C456" s="199"/>
      <c r="D456" s="191" t="s">
        <v>155</v>
      </c>
      <c r="E456" s="200" t="s">
        <v>19</v>
      </c>
      <c r="F456" s="201" t="s">
        <v>1127</v>
      </c>
      <c r="G456" s="199"/>
      <c r="H456" s="202">
        <v>33.659999999999997</v>
      </c>
      <c r="I456" s="203"/>
      <c r="J456" s="199"/>
      <c r="K456" s="199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155</v>
      </c>
      <c r="AU456" s="208" t="s">
        <v>82</v>
      </c>
      <c r="AV456" s="13" t="s">
        <v>82</v>
      </c>
      <c r="AW456" s="13" t="s">
        <v>33</v>
      </c>
      <c r="AX456" s="13" t="s">
        <v>79</v>
      </c>
      <c r="AY456" s="208" t="s">
        <v>142</v>
      </c>
    </row>
    <row r="457" spans="1:65" s="2" customFormat="1" ht="16.5" customHeight="1">
      <c r="A457" s="34"/>
      <c r="B457" s="35"/>
      <c r="C457" s="178" t="s">
        <v>705</v>
      </c>
      <c r="D457" s="178" t="s">
        <v>144</v>
      </c>
      <c r="E457" s="179" t="s">
        <v>845</v>
      </c>
      <c r="F457" s="180" t="s">
        <v>846</v>
      </c>
      <c r="G457" s="181" t="s">
        <v>147</v>
      </c>
      <c r="H457" s="182">
        <v>52.8</v>
      </c>
      <c r="I457" s="183"/>
      <c r="J457" s="184">
        <f>ROUND(I457*H457,2)</f>
        <v>0</v>
      </c>
      <c r="K457" s="180" t="s">
        <v>148</v>
      </c>
      <c r="L457" s="39"/>
      <c r="M457" s="185" t="s">
        <v>19</v>
      </c>
      <c r="N457" s="186" t="s">
        <v>42</v>
      </c>
      <c r="O457" s="64"/>
      <c r="P457" s="187">
        <f>O457*H457</f>
        <v>0</v>
      </c>
      <c r="Q457" s="187">
        <v>2.3000000000000001E-4</v>
      </c>
      <c r="R457" s="187">
        <f>Q457*H457</f>
        <v>1.2144E-2</v>
      </c>
      <c r="S457" s="187">
        <v>0</v>
      </c>
      <c r="T457" s="18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9" t="s">
        <v>266</v>
      </c>
      <c r="AT457" s="189" t="s">
        <v>144</v>
      </c>
      <c r="AU457" s="189" t="s">
        <v>82</v>
      </c>
      <c r="AY457" s="17" t="s">
        <v>142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7" t="s">
        <v>79</v>
      </c>
      <c r="BK457" s="190">
        <f>ROUND(I457*H457,2)</f>
        <v>0</v>
      </c>
      <c r="BL457" s="17" t="s">
        <v>266</v>
      </c>
      <c r="BM457" s="189" t="s">
        <v>1128</v>
      </c>
    </row>
    <row r="458" spans="1:65" s="2" customFormat="1" ht="11.25">
      <c r="A458" s="34"/>
      <c r="B458" s="35"/>
      <c r="C458" s="36"/>
      <c r="D458" s="191" t="s">
        <v>151</v>
      </c>
      <c r="E458" s="36"/>
      <c r="F458" s="192" t="s">
        <v>848</v>
      </c>
      <c r="G458" s="36"/>
      <c r="H458" s="36"/>
      <c r="I458" s="193"/>
      <c r="J458" s="36"/>
      <c r="K458" s="36"/>
      <c r="L458" s="39"/>
      <c r="M458" s="194"/>
      <c r="N458" s="195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151</v>
      </c>
      <c r="AU458" s="17" t="s">
        <v>82</v>
      </c>
    </row>
    <row r="459" spans="1:65" s="2" customFormat="1" ht="11.25">
      <c r="A459" s="34"/>
      <c r="B459" s="35"/>
      <c r="C459" s="36"/>
      <c r="D459" s="196" t="s">
        <v>153</v>
      </c>
      <c r="E459" s="36"/>
      <c r="F459" s="197" t="s">
        <v>849</v>
      </c>
      <c r="G459" s="36"/>
      <c r="H459" s="36"/>
      <c r="I459" s="193"/>
      <c r="J459" s="36"/>
      <c r="K459" s="36"/>
      <c r="L459" s="39"/>
      <c r="M459" s="194"/>
      <c r="N459" s="195"/>
      <c r="O459" s="64"/>
      <c r="P459" s="64"/>
      <c r="Q459" s="64"/>
      <c r="R459" s="64"/>
      <c r="S459" s="64"/>
      <c r="T459" s="65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153</v>
      </c>
      <c r="AU459" s="17" t="s">
        <v>82</v>
      </c>
    </row>
    <row r="460" spans="1:65" s="2" customFormat="1" ht="19.5">
      <c r="A460" s="34"/>
      <c r="B460" s="35"/>
      <c r="C460" s="36"/>
      <c r="D460" s="191" t="s">
        <v>351</v>
      </c>
      <c r="E460" s="36"/>
      <c r="F460" s="219" t="s">
        <v>850</v>
      </c>
      <c r="G460" s="36"/>
      <c r="H460" s="36"/>
      <c r="I460" s="193"/>
      <c r="J460" s="36"/>
      <c r="K460" s="36"/>
      <c r="L460" s="39"/>
      <c r="M460" s="194"/>
      <c r="N460" s="195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351</v>
      </c>
      <c r="AU460" s="17" t="s">
        <v>82</v>
      </c>
    </row>
    <row r="461" spans="1:65" s="13" customFormat="1" ht="11.25">
      <c r="B461" s="198"/>
      <c r="C461" s="199"/>
      <c r="D461" s="191" t="s">
        <v>155</v>
      </c>
      <c r="E461" s="200" t="s">
        <v>19</v>
      </c>
      <c r="F461" s="201" t="s">
        <v>1129</v>
      </c>
      <c r="G461" s="199"/>
      <c r="H461" s="202">
        <v>52.8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155</v>
      </c>
      <c r="AU461" s="208" t="s">
        <v>82</v>
      </c>
      <c r="AV461" s="13" t="s">
        <v>82</v>
      </c>
      <c r="AW461" s="13" t="s">
        <v>33</v>
      </c>
      <c r="AX461" s="13" t="s">
        <v>79</v>
      </c>
      <c r="AY461" s="208" t="s">
        <v>142</v>
      </c>
    </row>
    <row r="462" spans="1:65" s="2" customFormat="1" ht="16.5" customHeight="1">
      <c r="A462" s="34"/>
      <c r="B462" s="35"/>
      <c r="C462" s="209" t="s">
        <v>712</v>
      </c>
      <c r="D462" s="209" t="s">
        <v>267</v>
      </c>
      <c r="E462" s="210" t="s">
        <v>853</v>
      </c>
      <c r="F462" s="211" t="s">
        <v>854</v>
      </c>
      <c r="G462" s="212" t="s">
        <v>147</v>
      </c>
      <c r="H462" s="213">
        <v>58.08</v>
      </c>
      <c r="I462" s="214"/>
      <c r="J462" s="215">
        <f>ROUND(I462*H462,2)</f>
        <v>0</v>
      </c>
      <c r="K462" s="211" t="s">
        <v>19</v>
      </c>
      <c r="L462" s="216"/>
      <c r="M462" s="217" t="s">
        <v>19</v>
      </c>
      <c r="N462" s="218" t="s">
        <v>42</v>
      </c>
      <c r="O462" s="64"/>
      <c r="P462" s="187">
        <f>O462*H462</f>
        <v>0</v>
      </c>
      <c r="Q462" s="187">
        <v>8.4000000000000003E-4</v>
      </c>
      <c r="R462" s="187">
        <f>Q462*H462</f>
        <v>4.8787200000000003E-2</v>
      </c>
      <c r="S462" s="187">
        <v>0</v>
      </c>
      <c r="T462" s="188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89" t="s">
        <v>380</v>
      </c>
      <c r="AT462" s="189" t="s">
        <v>267</v>
      </c>
      <c r="AU462" s="189" t="s">
        <v>82</v>
      </c>
      <c r="AY462" s="17" t="s">
        <v>142</v>
      </c>
      <c r="BE462" s="190">
        <f>IF(N462="základní",J462,0)</f>
        <v>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7" t="s">
        <v>79</v>
      </c>
      <c r="BK462" s="190">
        <f>ROUND(I462*H462,2)</f>
        <v>0</v>
      </c>
      <c r="BL462" s="17" t="s">
        <v>266</v>
      </c>
      <c r="BM462" s="189" t="s">
        <v>1130</v>
      </c>
    </row>
    <row r="463" spans="1:65" s="2" customFormat="1" ht="11.25">
      <c r="A463" s="34"/>
      <c r="B463" s="35"/>
      <c r="C463" s="36"/>
      <c r="D463" s="191" t="s">
        <v>151</v>
      </c>
      <c r="E463" s="36"/>
      <c r="F463" s="192" t="s">
        <v>854</v>
      </c>
      <c r="G463" s="36"/>
      <c r="H463" s="36"/>
      <c r="I463" s="193"/>
      <c r="J463" s="36"/>
      <c r="K463" s="36"/>
      <c r="L463" s="39"/>
      <c r="M463" s="194"/>
      <c r="N463" s="195"/>
      <c r="O463" s="64"/>
      <c r="P463" s="64"/>
      <c r="Q463" s="64"/>
      <c r="R463" s="64"/>
      <c r="S463" s="64"/>
      <c r="T463" s="65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151</v>
      </c>
      <c r="AU463" s="17" t="s">
        <v>82</v>
      </c>
    </row>
    <row r="464" spans="1:65" s="2" customFormat="1" ht="19.5">
      <c r="A464" s="34"/>
      <c r="B464" s="35"/>
      <c r="C464" s="36"/>
      <c r="D464" s="191" t="s">
        <v>351</v>
      </c>
      <c r="E464" s="36"/>
      <c r="F464" s="219" t="s">
        <v>856</v>
      </c>
      <c r="G464" s="36"/>
      <c r="H464" s="36"/>
      <c r="I464" s="193"/>
      <c r="J464" s="36"/>
      <c r="K464" s="36"/>
      <c r="L464" s="39"/>
      <c r="M464" s="194"/>
      <c r="N464" s="195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351</v>
      </c>
      <c r="AU464" s="17" t="s">
        <v>82</v>
      </c>
    </row>
    <row r="465" spans="1:65" s="13" customFormat="1" ht="11.25">
      <c r="B465" s="198"/>
      <c r="C465" s="199"/>
      <c r="D465" s="191" t="s">
        <v>155</v>
      </c>
      <c r="E465" s="200" t="s">
        <v>19</v>
      </c>
      <c r="F465" s="201" t="s">
        <v>1131</v>
      </c>
      <c r="G465" s="199"/>
      <c r="H465" s="202">
        <v>58.08</v>
      </c>
      <c r="I465" s="203"/>
      <c r="J465" s="199"/>
      <c r="K465" s="199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155</v>
      </c>
      <c r="AU465" s="208" t="s">
        <v>82</v>
      </c>
      <c r="AV465" s="13" t="s">
        <v>82</v>
      </c>
      <c r="AW465" s="13" t="s">
        <v>33</v>
      </c>
      <c r="AX465" s="13" t="s">
        <v>79</v>
      </c>
      <c r="AY465" s="208" t="s">
        <v>142</v>
      </c>
    </row>
    <row r="466" spans="1:65" s="2" customFormat="1" ht="16.5" customHeight="1">
      <c r="A466" s="34"/>
      <c r="B466" s="35"/>
      <c r="C466" s="178" t="s">
        <v>717</v>
      </c>
      <c r="D466" s="178" t="s">
        <v>144</v>
      </c>
      <c r="E466" s="179" t="s">
        <v>859</v>
      </c>
      <c r="F466" s="180" t="s">
        <v>860</v>
      </c>
      <c r="G466" s="181" t="s">
        <v>243</v>
      </c>
      <c r="H466" s="182">
        <v>6.8000000000000005E-2</v>
      </c>
      <c r="I466" s="183"/>
      <c r="J466" s="184">
        <f>ROUND(I466*H466,2)</f>
        <v>0</v>
      </c>
      <c r="K466" s="180" t="s">
        <v>148</v>
      </c>
      <c r="L466" s="39"/>
      <c r="M466" s="185" t="s">
        <v>19</v>
      </c>
      <c r="N466" s="186" t="s">
        <v>42</v>
      </c>
      <c r="O466" s="64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9" t="s">
        <v>266</v>
      </c>
      <c r="AT466" s="189" t="s">
        <v>144</v>
      </c>
      <c r="AU466" s="189" t="s">
        <v>82</v>
      </c>
      <c r="AY466" s="17" t="s">
        <v>142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7" t="s">
        <v>79</v>
      </c>
      <c r="BK466" s="190">
        <f>ROUND(I466*H466,2)</f>
        <v>0</v>
      </c>
      <c r="BL466" s="17" t="s">
        <v>266</v>
      </c>
      <c r="BM466" s="189" t="s">
        <v>1132</v>
      </c>
    </row>
    <row r="467" spans="1:65" s="2" customFormat="1" ht="19.5">
      <c r="A467" s="34"/>
      <c r="B467" s="35"/>
      <c r="C467" s="36"/>
      <c r="D467" s="191" t="s">
        <v>151</v>
      </c>
      <c r="E467" s="36"/>
      <c r="F467" s="192" t="s">
        <v>862</v>
      </c>
      <c r="G467" s="36"/>
      <c r="H467" s="36"/>
      <c r="I467" s="193"/>
      <c r="J467" s="36"/>
      <c r="K467" s="36"/>
      <c r="L467" s="39"/>
      <c r="M467" s="194"/>
      <c r="N467" s="195"/>
      <c r="O467" s="64"/>
      <c r="P467" s="64"/>
      <c r="Q467" s="64"/>
      <c r="R467" s="64"/>
      <c r="S467" s="64"/>
      <c r="T467" s="65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7" t="s">
        <v>151</v>
      </c>
      <c r="AU467" s="17" t="s">
        <v>82</v>
      </c>
    </row>
    <row r="468" spans="1:65" s="2" customFormat="1" ht="11.25">
      <c r="A468" s="34"/>
      <c r="B468" s="35"/>
      <c r="C468" s="36"/>
      <c r="D468" s="196" t="s">
        <v>153</v>
      </c>
      <c r="E468" s="36"/>
      <c r="F468" s="197" t="s">
        <v>863</v>
      </c>
      <c r="G468" s="36"/>
      <c r="H468" s="36"/>
      <c r="I468" s="193"/>
      <c r="J468" s="36"/>
      <c r="K468" s="36"/>
      <c r="L468" s="39"/>
      <c r="M468" s="220"/>
      <c r="N468" s="221"/>
      <c r="O468" s="222"/>
      <c r="P468" s="222"/>
      <c r="Q468" s="222"/>
      <c r="R468" s="222"/>
      <c r="S468" s="222"/>
      <c r="T468" s="223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153</v>
      </c>
      <c r="AU468" s="17" t="s">
        <v>82</v>
      </c>
    </row>
    <row r="469" spans="1:65" s="2" customFormat="1" ht="6.95" customHeight="1">
      <c r="A469" s="34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39"/>
      <c r="M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</row>
  </sheetData>
  <sheetProtection algorithmName="SHA-512" hashValue="HhlvfEpmJDw+c+wLLvcUHWPk1WxMwK1O3oYzZJ2l+1/rba/twwJJ2Ix3Otm2ax56rFNaF9KSvI7EfbgVGusvfg==" saltValue="PHukvWhsijQ+nEtunw9eCa63GVC1RLs9iB37cDqsKSUs4ZrIwHBnDVDy54PVXbMjzKwUk5+RCCiNyuBJiv5tRg==" spinCount="100000" sheet="1" objects="1" scenarios="1" formatColumns="0" formatRows="0" autoFilter="0"/>
  <autoFilter ref="C89:K468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7" r:id="rId3"/>
    <hyperlink ref="F112" r:id="rId4"/>
    <hyperlink ref="F117" r:id="rId5"/>
    <hyperlink ref="F121" r:id="rId6"/>
    <hyperlink ref="F127" r:id="rId7"/>
    <hyperlink ref="F132" r:id="rId8"/>
    <hyperlink ref="F136" r:id="rId9"/>
    <hyperlink ref="F140" r:id="rId10"/>
    <hyperlink ref="F144" r:id="rId11"/>
    <hyperlink ref="F148" r:id="rId12"/>
    <hyperlink ref="F152" r:id="rId13"/>
    <hyperlink ref="F163" r:id="rId14"/>
    <hyperlink ref="F167" r:id="rId15"/>
    <hyperlink ref="F176" r:id="rId16"/>
    <hyperlink ref="F181" r:id="rId17"/>
    <hyperlink ref="F191" r:id="rId18"/>
    <hyperlink ref="F197" r:id="rId19"/>
    <hyperlink ref="F204" r:id="rId20"/>
    <hyperlink ref="F209" r:id="rId21"/>
    <hyperlink ref="F216" r:id="rId22"/>
    <hyperlink ref="F223" r:id="rId23"/>
    <hyperlink ref="F228" r:id="rId24"/>
    <hyperlink ref="F235" r:id="rId25"/>
    <hyperlink ref="F240" r:id="rId26"/>
    <hyperlink ref="F244" r:id="rId27"/>
    <hyperlink ref="F255" r:id="rId28"/>
    <hyperlink ref="F263" r:id="rId29"/>
    <hyperlink ref="F270" r:id="rId30"/>
    <hyperlink ref="F284" r:id="rId31"/>
    <hyperlink ref="F290" r:id="rId32"/>
    <hyperlink ref="F297" r:id="rId33"/>
    <hyperlink ref="F303" r:id="rId34"/>
    <hyperlink ref="F311" r:id="rId35"/>
    <hyperlink ref="F318" r:id="rId36"/>
    <hyperlink ref="F322" r:id="rId37"/>
    <hyperlink ref="F326" r:id="rId38"/>
    <hyperlink ref="F331" r:id="rId39"/>
    <hyperlink ref="F336" r:id="rId40"/>
    <hyperlink ref="F341" r:id="rId41"/>
    <hyperlink ref="F345" r:id="rId42"/>
    <hyperlink ref="F349" r:id="rId43"/>
    <hyperlink ref="F353" r:id="rId44"/>
    <hyperlink ref="F359" r:id="rId45"/>
    <hyperlink ref="F365" r:id="rId46"/>
    <hyperlink ref="F376" r:id="rId47"/>
    <hyperlink ref="F384" r:id="rId48"/>
    <hyperlink ref="F391" r:id="rId49"/>
    <hyperlink ref="F399" r:id="rId50"/>
    <hyperlink ref="F406" r:id="rId51"/>
    <hyperlink ref="F413" r:id="rId52"/>
    <hyperlink ref="F418" r:id="rId53"/>
    <hyperlink ref="F422" r:id="rId54"/>
    <hyperlink ref="F426" r:id="rId55"/>
    <hyperlink ref="F430" r:id="rId56"/>
    <hyperlink ref="F434" r:id="rId57"/>
    <hyperlink ref="F438" r:id="rId58"/>
    <hyperlink ref="F443" r:id="rId59"/>
    <hyperlink ref="F452" r:id="rId60"/>
    <hyperlink ref="F459" r:id="rId61"/>
    <hyperlink ref="F468" r:id="rId6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2" customFormat="1" ht="12" customHeight="1">
      <c r="A8" s="34"/>
      <c r="B8" s="39"/>
      <c r="C8" s="34"/>
      <c r="D8" s="112" t="s">
        <v>110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0" t="s">
        <v>1133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16. 2. 2024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2" t="str">
        <f>'Rekapitulace stavby'!E14</f>
        <v>Vyplň údaj</v>
      </c>
      <c r="F18" s="363"/>
      <c r="G18" s="363"/>
      <c r="H18" s="363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4" t="s">
        <v>19</v>
      </c>
      <c r="F27" s="364"/>
      <c r="G27" s="364"/>
      <c r="H27" s="36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ROUND(J87,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ROUND((SUM(BE87:BE160)),  2)</f>
        <v>0</v>
      </c>
      <c r="G33" s="34"/>
      <c r="H33" s="34"/>
      <c r="I33" s="124">
        <v>0.21</v>
      </c>
      <c r="J33" s="123">
        <f>ROUND(((SUM(BE87:BE160))*I33),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ROUND((SUM(BF87:BF160)),  2)</f>
        <v>0</v>
      </c>
      <c r="G34" s="34"/>
      <c r="H34" s="34"/>
      <c r="I34" s="124">
        <v>0.12</v>
      </c>
      <c r="J34" s="123">
        <f>ROUND(((SUM(BF87:BF160))*I34),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ROUND((SUM(BG87:BG160)),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ROUND((SUM(BH87:BH160)),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ROUND((SUM(BI87:BI160)),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112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5" t="str">
        <f>E7</f>
        <v>Napojení objektu na veřejnou kanalizaci II</v>
      </c>
      <c r="F48" s="366"/>
      <c r="G48" s="366"/>
      <c r="H48" s="36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110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SO-03 - Izolace základů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16. 2. 2024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113</v>
      </c>
      <c r="D57" s="137"/>
      <c r="E57" s="137"/>
      <c r="F57" s="137"/>
      <c r="G57" s="137"/>
      <c r="H57" s="137"/>
      <c r="I57" s="137"/>
      <c r="J57" s="138" t="s">
        <v>114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115</v>
      </c>
    </row>
    <row r="60" spans="1:47" s="9" customFormat="1" ht="24.95" customHeight="1">
      <c r="B60" s="140"/>
      <c r="C60" s="141"/>
      <c r="D60" s="142" t="s">
        <v>116</v>
      </c>
      <c r="E60" s="143"/>
      <c r="F60" s="143"/>
      <c r="G60" s="143"/>
      <c r="H60" s="143"/>
      <c r="I60" s="143"/>
      <c r="J60" s="144">
        <f>J88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117</v>
      </c>
      <c r="E61" s="148"/>
      <c r="F61" s="148"/>
      <c r="G61" s="148"/>
      <c r="H61" s="148"/>
      <c r="I61" s="148"/>
      <c r="J61" s="149">
        <f>J89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1134</v>
      </c>
      <c r="E62" s="148"/>
      <c r="F62" s="148"/>
      <c r="G62" s="148"/>
      <c r="H62" s="148"/>
      <c r="I62" s="148"/>
      <c r="J62" s="149">
        <f>J93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122</v>
      </c>
      <c r="E63" s="148"/>
      <c r="F63" s="148"/>
      <c r="G63" s="148"/>
      <c r="H63" s="148"/>
      <c r="I63" s="148"/>
      <c r="J63" s="149">
        <f>J98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124</v>
      </c>
      <c r="E64" s="148"/>
      <c r="F64" s="148"/>
      <c r="G64" s="148"/>
      <c r="H64" s="148"/>
      <c r="I64" s="148"/>
      <c r="J64" s="149">
        <f>J103</f>
        <v>0</v>
      </c>
      <c r="K64" s="97"/>
      <c r="L64" s="150"/>
    </row>
    <row r="65" spans="1:31" s="9" customFormat="1" ht="24.95" customHeight="1">
      <c r="B65" s="140"/>
      <c r="C65" s="141"/>
      <c r="D65" s="142" t="s">
        <v>125</v>
      </c>
      <c r="E65" s="143"/>
      <c r="F65" s="143"/>
      <c r="G65" s="143"/>
      <c r="H65" s="143"/>
      <c r="I65" s="143"/>
      <c r="J65" s="144">
        <f>J107</f>
        <v>0</v>
      </c>
      <c r="K65" s="141"/>
      <c r="L65" s="145"/>
    </row>
    <row r="66" spans="1:31" s="10" customFormat="1" ht="19.899999999999999" customHeight="1">
      <c r="B66" s="146"/>
      <c r="C66" s="97"/>
      <c r="D66" s="147" t="s">
        <v>126</v>
      </c>
      <c r="E66" s="148"/>
      <c r="F66" s="148"/>
      <c r="G66" s="148"/>
      <c r="H66" s="148"/>
      <c r="I66" s="148"/>
      <c r="J66" s="149">
        <f>J108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1135</v>
      </c>
      <c r="E67" s="148"/>
      <c r="F67" s="148"/>
      <c r="G67" s="148"/>
      <c r="H67" s="148"/>
      <c r="I67" s="148"/>
      <c r="J67" s="149">
        <f>J150</f>
        <v>0</v>
      </c>
      <c r="K67" s="97"/>
      <c r="L67" s="150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127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5" t="str">
        <f>E7</f>
        <v>Napojení objektu na veřejnou kanalizaci II</v>
      </c>
      <c r="F77" s="366"/>
      <c r="G77" s="366"/>
      <c r="H77" s="36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110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4" t="str">
        <f>E9</f>
        <v>SO-03 - Izolace základů</v>
      </c>
      <c r="F79" s="367"/>
      <c r="G79" s="367"/>
      <c r="H79" s="367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16. 2. 2024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ČR-SPÚ, Pobočka Svitavy</v>
      </c>
      <c r="G83" s="36"/>
      <c r="H83" s="36"/>
      <c r="I83" s="29" t="s">
        <v>31</v>
      </c>
      <c r="J83" s="32" t="str">
        <f>E21</f>
        <v>Agroprojekce Litomyšl, s.r.o.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128</v>
      </c>
      <c r="D86" s="154" t="s">
        <v>56</v>
      </c>
      <c r="E86" s="154" t="s">
        <v>52</v>
      </c>
      <c r="F86" s="154" t="s">
        <v>53</v>
      </c>
      <c r="G86" s="154" t="s">
        <v>129</v>
      </c>
      <c r="H86" s="154" t="s">
        <v>130</v>
      </c>
      <c r="I86" s="154" t="s">
        <v>131</v>
      </c>
      <c r="J86" s="154" t="s">
        <v>114</v>
      </c>
      <c r="K86" s="155" t="s">
        <v>132</v>
      </c>
      <c r="L86" s="156"/>
      <c r="M86" s="68" t="s">
        <v>19</v>
      </c>
      <c r="N86" s="69" t="s">
        <v>41</v>
      </c>
      <c r="O86" s="69" t="s">
        <v>133</v>
      </c>
      <c r="P86" s="69" t="s">
        <v>134</v>
      </c>
      <c r="Q86" s="69" t="s">
        <v>135</v>
      </c>
      <c r="R86" s="69" t="s">
        <v>136</v>
      </c>
      <c r="S86" s="69" t="s">
        <v>137</v>
      </c>
      <c r="T86" s="70" t="s">
        <v>138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139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P88+P107</f>
        <v>0</v>
      </c>
      <c r="Q87" s="72"/>
      <c r="R87" s="159">
        <f>R88+R107</f>
        <v>0.81661650000000008</v>
      </c>
      <c r="S87" s="72"/>
      <c r="T87" s="160">
        <f>T88+T107</f>
        <v>2.5000000000000001E-3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115</v>
      </c>
      <c r="BK87" s="161">
        <f>BK88+BK107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140</v>
      </c>
      <c r="F88" s="165" t="s">
        <v>141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P89+P93+P98+P103</f>
        <v>0</v>
      </c>
      <c r="Q88" s="170"/>
      <c r="R88" s="171">
        <f>R89+R93+R98+R103</f>
        <v>0.48249999999999998</v>
      </c>
      <c r="S88" s="170"/>
      <c r="T88" s="172">
        <f>T89+T93+T98+T103</f>
        <v>0</v>
      </c>
      <c r="AR88" s="173" t="s">
        <v>79</v>
      </c>
      <c r="AT88" s="174" t="s">
        <v>70</v>
      </c>
      <c r="AU88" s="174" t="s">
        <v>71</v>
      </c>
      <c r="AY88" s="173" t="s">
        <v>142</v>
      </c>
      <c r="BK88" s="175">
        <f>BK89+BK93+BK98+BK103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79</v>
      </c>
      <c r="F89" s="176" t="s">
        <v>143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SUM(P90:P92)</f>
        <v>0</v>
      </c>
      <c r="Q89" s="170"/>
      <c r="R89" s="171">
        <f>SUM(R90:R92)</f>
        <v>3.0000000000000001E-3</v>
      </c>
      <c r="S89" s="170"/>
      <c r="T89" s="172">
        <f>SUM(T90:T92)</f>
        <v>0</v>
      </c>
      <c r="AR89" s="173" t="s">
        <v>79</v>
      </c>
      <c r="AT89" s="174" t="s">
        <v>70</v>
      </c>
      <c r="AU89" s="174" t="s">
        <v>79</v>
      </c>
      <c r="AY89" s="173" t="s">
        <v>142</v>
      </c>
      <c r="BK89" s="175">
        <f>SUM(BK90:BK92)</f>
        <v>0</v>
      </c>
    </row>
    <row r="90" spans="1:65" s="2" customFormat="1" ht="16.5" customHeight="1">
      <c r="A90" s="34"/>
      <c r="B90" s="35"/>
      <c r="C90" s="178" t="s">
        <v>79</v>
      </c>
      <c r="D90" s="178" t="s">
        <v>144</v>
      </c>
      <c r="E90" s="179" t="s">
        <v>1136</v>
      </c>
      <c r="F90" s="180" t="s">
        <v>1137</v>
      </c>
      <c r="G90" s="181" t="s">
        <v>1138</v>
      </c>
      <c r="H90" s="182">
        <v>100</v>
      </c>
      <c r="I90" s="183"/>
      <c r="J90" s="184">
        <f>ROUND(I90*H90,2)</f>
        <v>0</v>
      </c>
      <c r="K90" s="180" t="s">
        <v>148</v>
      </c>
      <c r="L90" s="39"/>
      <c r="M90" s="185" t="s">
        <v>19</v>
      </c>
      <c r="N90" s="186" t="s">
        <v>42</v>
      </c>
      <c r="O90" s="64"/>
      <c r="P90" s="187">
        <f>O90*H90</f>
        <v>0</v>
      </c>
      <c r="Q90" s="187">
        <v>3.0000000000000001E-5</v>
      </c>
      <c r="R90" s="187">
        <f>Q90*H90</f>
        <v>3.0000000000000001E-3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149</v>
      </c>
      <c r="AT90" s="189" t="s">
        <v>144</v>
      </c>
      <c r="AU90" s="189" t="s">
        <v>82</v>
      </c>
      <c r="AY90" s="17" t="s">
        <v>142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79</v>
      </c>
      <c r="BK90" s="190">
        <f>ROUND(I90*H90,2)</f>
        <v>0</v>
      </c>
      <c r="BL90" s="17" t="s">
        <v>149</v>
      </c>
      <c r="BM90" s="189" t="s">
        <v>1139</v>
      </c>
    </row>
    <row r="91" spans="1:65" s="2" customFormat="1" ht="11.25">
      <c r="A91" s="34"/>
      <c r="B91" s="35"/>
      <c r="C91" s="36"/>
      <c r="D91" s="191" t="s">
        <v>151</v>
      </c>
      <c r="E91" s="36"/>
      <c r="F91" s="192" t="s">
        <v>1140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151</v>
      </c>
      <c r="AU91" s="17" t="s">
        <v>82</v>
      </c>
    </row>
    <row r="92" spans="1:65" s="2" customFormat="1" ht="11.25">
      <c r="A92" s="34"/>
      <c r="B92" s="35"/>
      <c r="C92" s="36"/>
      <c r="D92" s="196" t="s">
        <v>153</v>
      </c>
      <c r="E92" s="36"/>
      <c r="F92" s="197" t="s">
        <v>1141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153</v>
      </c>
      <c r="AU92" s="17" t="s">
        <v>82</v>
      </c>
    </row>
    <row r="93" spans="1:65" s="12" customFormat="1" ht="22.9" customHeight="1">
      <c r="B93" s="162"/>
      <c r="C93" s="163"/>
      <c r="D93" s="164" t="s">
        <v>70</v>
      </c>
      <c r="E93" s="176" t="s">
        <v>165</v>
      </c>
      <c r="F93" s="176" t="s">
        <v>1142</v>
      </c>
      <c r="G93" s="163"/>
      <c r="H93" s="163"/>
      <c r="I93" s="166"/>
      <c r="J93" s="177">
        <f>BK93</f>
        <v>0</v>
      </c>
      <c r="K93" s="163"/>
      <c r="L93" s="168"/>
      <c r="M93" s="169"/>
      <c r="N93" s="170"/>
      <c r="O93" s="170"/>
      <c r="P93" s="171">
        <f>SUM(P94:P97)</f>
        <v>0</v>
      </c>
      <c r="Q93" s="170"/>
      <c r="R93" s="171">
        <f>SUM(R94:R97)</f>
        <v>0.47949999999999998</v>
      </c>
      <c r="S93" s="170"/>
      <c r="T93" s="172">
        <f>SUM(T94:T97)</f>
        <v>0</v>
      </c>
      <c r="AR93" s="173" t="s">
        <v>79</v>
      </c>
      <c r="AT93" s="174" t="s">
        <v>70</v>
      </c>
      <c r="AU93" s="174" t="s">
        <v>79</v>
      </c>
      <c r="AY93" s="173" t="s">
        <v>142</v>
      </c>
      <c r="BK93" s="175">
        <f>SUM(BK94:BK97)</f>
        <v>0</v>
      </c>
    </row>
    <row r="94" spans="1:65" s="2" customFormat="1" ht="16.5" customHeight="1">
      <c r="A94" s="34"/>
      <c r="B94" s="35"/>
      <c r="C94" s="178" t="s">
        <v>82</v>
      </c>
      <c r="D94" s="178" t="s">
        <v>144</v>
      </c>
      <c r="E94" s="179" t="s">
        <v>1143</v>
      </c>
      <c r="F94" s="180" t="s">
        <v>1144</v>
      </c>
      <c r="G94" s="181" t="s">
        <v>147</v>
      </c>
      <c r="H94" s="182">
        <v>10</v>
      </c>
      <c r="I94" s="183"/>
      <c r="J94" s="184">
        <f>ROUND(I94*H94,2)</f>
        <v>0</v>
      </c>
      <c r="K94" s="180" t="s">
        <v>148</v>
      </c>
      <c r="L94" s="39"/>
      <c r="M94" s="185" t="s">
        <v>19</v>
      </c>
      <c r="N94" s="186" t="s">
        <v>42</v>
      </c>
      <c r="O94" s="64"/>
      <c r="P94" s="187">
        <f>O94*H94</f>
        <v>0</v>
      </c>
      <c r="Q94" s="187">
        <v>4.795E-2</v>
      </c>
      <c r="R94" s="187">
        <f>Q94*H94</f>
        <v>0.47949999999999998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149</v>
      </c>
      <c r="AT94" s="189" t="s">
        <v>144</v>
      </c>
      <c r="AU94" s="189" t="s">
        <v>82</v>
      </c>
      <c r="AY94" s="17" t="s">
        <v>142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79</v>
      </c>
      <c r="BK94" s="190">
        <f>ROUND(I94*H94,2)</f>
        <v>0</v>
      </c>
      <c r="BL94" s="17" t="s">
        <v>149</v>
      </c>
      <c r="BM94" s="189" t="s">
        <v>1145</v>
      </c>
    </row>
    <row r="95" spans="1:65" s="2" customFormat="1" ht="11.25">
      <c r="A95" s="34"/>
      <c r="B95" s="35"/>
      <c r="C95" s="36"/>
      <c r="D95" s="191" t="s">
        <v>151</v>
      </c>
      <c r="E95" s="36"/>
      <c r="F95" s="192" t="s">
        <v>1146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151</v>
      </c>
      <c r="AU95" s="17" t="s">
        <v>82</v>
      </c>
    </row>
    <row r="96" spans="1:65" s="2" customFormat="1" ht="11.25">
      <c r="A96" s="34"/>
      <c r="B96" s="35"/>
      <c r="C96" s="36"/>
      <c r="D96" s="196" t="s">
        <v>153</v>
      </c>
      <c r="E96" s="36"/>
      <c r="F96" s="197" t="s">
        <v>1147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153</v>
      </c>
      <c r="AU96" s="17" t="s">
        <v>82</v>
      </c>
    </row>
    <row r="97" spans="1:65" s="13" customFormat="1" ht="11.25">
      <c r="B97" s="198"/>
      <c r="C97" s="199"/>
      <c r="D97" s="191" t="s">
        <v>155</v>
      </c>
      <c r="E97" s="200" t="s">
        <v>19</v>
      </c>
      <c r="F97" s="201" t="s">
        <v>1148</v>
      </c>
      <c r="G97" s="199"/>
      <c r="H97" s="202">
        <v>10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155</v>
      </c>
      <c r="AU97" s="208" t="s">
        <v>82</v>
      </c>
      <c r="AV97" s="13" t="s">
        <v>82</v>
      </c>
      <c r="AW97" s="13" t="s">
        <v>33</v>
      </c>
      <c r="AX97" s="13" t="s">
        <v>79</v>
      </c>
      <c r="AY97" s="208" t="s">
        <v>142</v>
      </c>
    </row>
    <row r="98" spans="1:65" s="12" customFormat="1" ht="22.9" customHeight="1">
      <c r="B98" s="162"/>
      <c r="C98" s="163"/>
      <c r="D98" s="164" t="s">
        <v>70</v>
      </c>
      <c r="E98" s="176" t="s">
        <v>214</v>
      </c>
      <c r="F98" s="176" t="s">
        <v>692</v>
      </c>
      <c r="G98" s="163"/>
      <c r="H98" s="163"/>
      <c r="I98" s="166"/>
      <c r="J98" s="177">
        <f>BK98</f>
        <v>0</v>
      </c>
      <c r="K98" s="163"/>
      <c r="L98" s="168"/>
      <c r="M98" s="169"/>
      <c r="N98" s="170"/>
      <c r="O98" s="170"/>
      <c r="P98" s="171">
        <f>SUM(P99:P102)</f>
        <v>0</v>
      </c>
      <c r="Q98" s="170"/>
      <c r="R98" s="171">
        <f>SUM(R99:R102)</f>
        <v>0</v>
      </c>
      <c r="S98" s="170"/>
      <c r="T98" s="172">
        <f>SUM(T99:T102)</f>
        <v>0</v>
      </c>
      <c r="AR98" s="173" t="s">
        <v>79</v>
      </c>
      <c r="AT98" s="174" t="s">
        <v>70</v>
      </c>
      <c r="AU98" s="174" t="s">
        <v>79</v>
      </c>
      <c r="AY98" s="173" t="s">
        <v>142</v>
      </c>
      <c r="BK98" s="175">
        <f>SUM(BK99:BK102)</f>
        <v>0</v>
      </c>
    </row>
    <row r="99" spans="1:65" s="2" customFormat="1" ht="16.5" customHeight="1">
      <c r="A99" s="34"/>
      <c r="B99" s="35"/>
      <c r="C99" s="178" t="s">
        <v>165</v>
      </c>
      <c r="D99" s="178" t="s">
        <v>144</v>
      </c>
      <c r="E99" s="179" t="s">
        <v>1149</v>
      </c>
      <c r="F99" s="180" t="s">
        <v>1150</v>
      </c>
      <c r="G99" s="181" t="s">
        <v>147</v>
      </c>
      <c r="H99" s="182">
        <v>24</v>
      </c>
      <c r="I99" s="183"/>
      <c r="J99" s="184">
        <f>ROUND(I99*H99,2)</f>
        <v>0</v>
      </c>
      <c r="K99" s="180" t="s">
        <v>148</v>
      </c>
      <c r="L99" s="39"/>
      <c r="M99" s="185" t="s">
        <v>19</v>
      </c>
      <c r="N99" s="186" t="s">
        <v>42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149</v>
      </c>
      <c r="AT99" s="189" t="s">
        <v>144</v>
      </c>
      <c r="AU99" s="189" t="s">
        <v>82</v>
      </c>
      <c r="AY99" s="17" t="s">
        <v>142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149</v>
      </c>
      <c r="BM99" s="189" t="s">
        <v>1151</v>
      </c>
    </row>
    <row r="100" spans="1:65" s="2" customFormat="1" ht="11.25">
      <c r="A100" s="34"/>
      <c r="B100" s="35"/>
      <c r="C100" s="36"/>
      <c r="D100" s="191" t="s">
        <v>151</v>
      </c>
      <c r="E100" s="36"/>
      <c r="F100" s="192" t="s">
        <v>1150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151</v>
      </c>
      <c r="AU100" s="17" t="s">
        <v>82</v>
      </c>
    </row>
    <row r="101" spans="1:65" s="2" customFormat="1" ht="11.25">
      <c r="A101" s="34"/>
      <c r="B101" s="35"/>
      <c r="C101" s="36"/>
      <c r="D101" s="196" t="s">
        <v>153</v>
      </c>
      <c r="E101" s="36"/>
      <c r="F101" s="197" t="s">
        <v>1152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153</v>
      </c>
      <c r="AU101" s="17" t="s">
        <v>82</v>
      </c>
    </row>
    <row r="102" spans="1:65" s="13" customFormat="1" ht="11.25">
      <c r="B102" s="198"/>
      <c r="C102" s="199"/>
      <c r="D102" s="191" t="s">
        <v>155</v>
      </c>
      <c r="E102" s="200" t="s">
        <v>19</v>
      </c>
      <c r="F102" s="201" t="s">
        <v>1153</v>
      </c>
      <c r="G102" s="199"/>
      <c r="H102" s="202">
        <v>24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155</v>
      </c>
      <c r="AU102" s="208" t="s">
        <v>82</v>
      </c>
      <c r="AV102" s="13" t="s">
        <v>82</v>
      </c>
      <c r="AW102" s="13" t="s">
        <v>33</v>
      </c>
      <c r="AX102" s="13" t="s">
        <v>79</v>
      </c>
      <c r="AY102" s="208" t="s">
        <v>142</v>
      </c>
    </row>
    <row r="103" spans="1:65" s="12" customFormat="1" ht="22.9" customHeight="1">
      <c r="B103" s="162"/>
      <c r="C103" s="163"/>
      <c r="D103" s="164" t="s">
        <v>70</v>
      </c>
      <c r="E103" s="176" t="s">
        <v>814</v>
      </c>
      <c r="F103" s="176" t="s">
        <v>815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SUM(P104:P106)</f>
        <v>0</v>
      </c>
      <c r="Q103" s="170"/>
      <c r="R103" s="171">
        <f>SUM(R104:R106)</f>
        <v>0</v>
      </c>
      <c r="S103" s="170"/>
      <c r="T103" s="172">
        <f>SUM(T104:T106)</f>
        <v>0</v>
      </c>
      <c r="AR103" s="173" t="s">
        <v>79</v>
      </c>
      <c r="AT103" s="174" t="s">
        <v>70</v>
      </c>
      <c r="AU103" s="174" t="s">
        <v>79</v>
      </c>
      <c r="AY103" s="173" t="s">
        <v>142</v>
      </c>
      <c r="BK103" s="175">
        <f>SUM(BK104:BK106)</f>
        <v>0</v>
      </c>
    </row>
    <row r="104" spans="1:65" s="2" customFormat="1" ht="16.5" customHeight="1">
      <c r="A104" s="34"/>
      <c r="B104" s="35"/>
      <c r="C104" s="178" t="s">
        <v>149</v>
      </c>
      <c r="D104" s="178" t="s">
        <v>144</v>
      </c>
      <c r="E104" s="179" t="s">
        <v>1154</v>
      </c>
      <c r="F104" s="180" t="s">
        <v>1155</v>
      </c>
      <c r="G104" s="181" t="s">
        <v>243</v>
      </c>
      <c r="H104" s="182">
        <v>0.48299999999999998</v>
      </c>
      <c r="I104" s="183"/>
      <c r="J104" s="184">
        <f>ROUND(I104*H104,2)</f>
        <v>0</v>
      </c>
      <c r="K104" s="180" t="s">
        <v>148</v>
      </c>
      <c r="L104" s="39"/>
      <c r="M104" s="185" t="s">
        <v>19</v>
      </c>
      <c r="N104" s="186" t="s">
        <v>42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149</v>
      </c>
      <c r="AT104" s="189" t="s">
        <v>144</v>
      </c>
      <c r="AU104" s="189" t="s">
        <v>82</v>
      </c>
      <c r="AY104" s="17" t="s">
        <v>142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149</v>
      </c>
      <c r="BM104" s="189" t="s">
        <v>1156</v>
      </c>
    </row>
    <row r="105" spans="1:65" s="2" customFormat="1" ht="19.5">
      <c r="A105" s="34"/>
      <c r="B105" s="35"/>
      <c r="C105" s="36"/>
      <c r="D105" s="191" t="s">
        <v>151</v>
      </c>
      <c r="E105" s="36"/>
      <c r="F105" s="192" t="s">
        <v>1157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151</v>
      </c>
      <c r="AU105" s="17" t="s">
        <v>82</v>
      </c>
    </row>
    <row r="106" spans="1:65" s="2" customFormat="1" ht="11.25">
      <c r="A106" s="34"/>
      <c r="B106" s="35"/>
      <c r="C106" s="36"/>
      <c r="D106" s="196" t="s">
        <v>153</v>
      </c>
      <c r="E106" s="36"/>
      <c r="F106" s="197" t="s">
        <v>1158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153</v>
      </c>
      <c r="AU106" s="17" t="s">
        <v>82</v>
      </c>
    </row>
    <row r="107" spans="1:65" s="12" customFormat="1" ht="25.9" customHeight="1">
      <c r="B107" s="162"/>
      <c r="C107" s="163"/>
      <c r="D107" s="164" t="s">
        <v>70</v>
      </c>
      <c r="E107" s="165" t="s">
        <v>828</v>
      </c>
      <c r="F107" s="165" t="s">
        <v>829</v>
      </c>
      <c r="G107" s="163"/>
      <c r="H107" s="163"/>
      <c r="I107" s="166"/>
      <c r="J107" s="167">
        <f>BK107</f>
        <v>0</v>
      </c>
      <c r="K107" s="163"/>
      <c r="L107" s="168"/>
      <c r="M107" s="169"/>
      <c r="N107" s="170"/>
      <c r="O107" s="170"/>
      <c r="P107" s="171">
        <f>P108+P150</f>
        <v>0</v>
      </c>
      <c r="Q107" s="170"/>
      <c r="R107" s="171">
        <f>R108+R150</f>
        <v>0.33411650000000004</v>
      </c>
      <c r="S107" s="170"/>
      <c r="T107" s="172">
        <f>T108+T150</f>
        <v>2.5000000000000001E-3</v>
      </c>
      <c r="AR107" s="173" t="s">
        <v>82</v>
      </c>
      <c r="AT107" s="174" t="s">
        <v>70</v>
      </c>
      <c r="AU107" s="174" t="s">
        <v>71</v>
      </c>
      <c r="AY107" s="173" t="s">
        <v>142</v>
      </c>
      <c r="BK107" s="175">
        <f>BK108+BK150</f>
        <v>0</v>
      </c>
    </row>
    <row r="108" spans="1:65" s="12" customFormat="1" ht="22.9" customHeight="1">
      <c r="B108" s="162"/>
      <c r="C108" s="163"/>
      <c r="D108" s="164" t="s">
        <v>70</v>
      </c>
      <c r="E108" s="176" t="s">
        <v>830</v>
      </c>
      <c r="F108" s="176" t="s">
        <v>831</v>
      </c>
      <c r="G108" s="163"/>
      <c r="H108" s="163"/>
      <c r="I108" s="166"/>
      <c r="J108" s="177">
        <f>BK108</f>
        <v>0</v>
      </c>
      <c r="K108" s="163"/>
      <c r="L108" s="168"/>
      <c r="M108" s="169"/>
      <c r="N108" s="170"/>
      <c r="O108" s="170"/>
      <c r="P108" s="171">
        <f>SUM(P109:P149)</f>
        <v>0</v>
      </c>
      <c r="Q108" s="170"/>
      <c r="R108" s="171">
        <f>SUM(R109:R149)</f>
        <v>0.17075899999999999</v>
      </c>
      <c r="S108" s="170"/>
      <c r="T108" s="172">
        <f>SUM(T109:T149)</f>
        <v>2.5000000000000001E-3</v>
      </c>
      <c r="AR108" s="173" t="s">
        <v>82</v>
      </c>
      <c r="AT108" s="174" t="s">
        <v>70</v>
      </c>
      <c r="AU108" s="174" t="s">
        <v>79</v>
      </c>
      <c r="AY108" s="173" t="s">
        <v>142</v>
      </c>
      <c r="BK108" s="175">
        <f>SUM(BK109:BK149)</f>
        <v>0</v>
      </c>
    </row>
    <row r="109" spans="1:65" s="2" customFormat="1" ht="16.5" customHeight="1">
      <c r="A109" s="34"/>
      <c r="B109" s="35"/>
      <c r="C109" s="178" t="s">
        <v>178</v>
      </c>
      <c r="D109" s="178" t="s">
        <v>144</v>
      </c>
      <c r="E109" s="179" t="s">
        <v>1159</v>
      </c>
      <c r="F109" s="180" t="s">
        <v>1160</v>
      </c>
      <c r="G109" s="181" t="s">
        <v>147</v>
      </c>
      <c r="H109" s="182">
        <v>24</v>
      </c>
      <c r="I109" s="183"/>
      <c r="J109" s="184">
        <f>ROUND(I109*H109,2)</f>
        <v>0</v>
      </c>
      <c r="K109" s="180" t="s">
        <v>148</v>
      </c>
      <c r="L109" s="39"/>
      <c r="M109" s="185" t="s">
        <v>19</v>
      </c>
      <c r="N109" s="186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266</v>
      </c>
      <c r="AT109" s="189" t="s">
        <v>144</v>
      </c>
      <c r="AU109" s="189" t="s">
        <v>82</v>
      </c>
      <c r="AY109" s="17" t="s">
        <v>142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266</v>
      </c>
      <c r="BM109" s="189" t="s">
        <v>1161</v>
      </c>
    </row>
    <row r="110" spans="1:65" s="2" customFormat="1" ht="11.25">
      <c r="A110" s="34"/>
      <c r="B110" s="35"/>
      <c r="C110" s="36"/>
      <c r="D110" s="191" t="s">
        <v>151</v>
      </c>
      <c r="E110" s="36"/>
      <c r="F110" s="192" t="s">
        <v>1162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151</v>
      </c>
      <c r="AU110" s="17" t="s">
        <v>82</v>
      </c>
    </row>
    <row r="111" spans="1:65" s="2" customFormat="1" ht="11.25">
      <c r="A111" s="34"/>
      <c r="B111" s="35"/>
      <c r="C111" s="36"/>
      <c r="D111" s="196" t="s">
        <v>153</v>
      </c>
      <c r="E111" s="36"/>
      <c r="F111" s="197" t="s">
        <v>1163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153</v>
      </c>
      <c r="AU111" s="17" t="s">
        <v>82</v>
      </c>
    </row>
    <row r="112" spans="1:65" s="13" customFormat="1" ht="11.25">
      <c r="B112" s="198"/>
      <c r="C112" s="199"/>
      <c r="D112" s="191" t="s">
        <v>155</v>
      </c>
      <c r="E112" s="200" t="s">
        <v>19</v>
      </c>
      <c r="F112" s="201" t="s">
        <v>1153</v>
      </c>
      <c r="G112" s="199"/>
      <c r="H112" s="202">
        <v>24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155</v>
      </c>
      <c r="AU112" s="208" t="s">
        <v>82</v>
      </c>
      <c r="AV112" s="13" t="s">
        <v>82</v>
      </c>
      <c r="AW112" s="13" t="s">
        <v>33</v>
      </c>
      <c r="AX112" s="13" t="s">
        <v>79</v>
      </c>
      <c r="AY112" s="208" t="s">
        <v>142</v>
      </c>
    </row>
    <row r="113" spans="1:65" s="2" customFormat="1" ht="16.5" customHeight="1">
      <c r="A113" s="34"/>
      <c r="B113" s="35"/>
      <c r="C113" s="209" t="s">
        <v>186</v>
      </c>
      <c r="D113" s="209" t="s">
        <v>267</v>
      </c>
      <c r="E113" s="210" t="s">
        <v>1164</v>
      </c>
      <c r="F113" s="211" t="s">
        <v>1165</v>
      </c>
      <c r="G113" s="212" t="s">
        <v>243</v>
      </c>
      <c r="H113" s="213">
        <v>7.0000000000000001E-3</v>
      </c>
      <c r="I113" s="214"/>
      <c r="J113" s="215">
        <f>ROUND(I113*H113,2)</f>
        <v>0</v>
      </c>
      <c r="K113" s="211" t="s">
        <v>148</v>
      </c>
      <c r="L113" s="216"/>
      <c r="M113" s="217" t="s">
        <v>19</v>
      </c>
      <c r="N113" s="218" t="s">
        <v>42</v>
      </c>
      <c r="O113" s="64"/>
      <c r="P113" s="187">
        <f>O113*H113</f>
        <v>0</v>
      </c>
      <c r="Q113" s="187">
        <v>1</v>
      </c>
      <c r="R113" s="187">
        <f>Q113*H113</f>
        <v>7.0000000000000001E-3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380</v>
      </c>
      <c r="AT113" s="189" t="s">
        <v>267</v>
      </c>
      <c r="AU113" s="189" t="s">
        <v>82</v>
      </c>
      <c r="AY113" s="17" t="s">
        <v>142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266</v>
      </c>
      <c r="BM113" s="189" t="s">
        <v>1166</v>
      </c>
    </row>
    <row r="114" spans="1:65" s="2" customFormat="1" ht="11.25">
      <c r="A114" s="34"/>
      <c r="B114" s="35"/>
      <c r="C114" s="36"/>
      <c r="D114" s="191" t="s">
        <v>151</v>
      </c>
      <c r="E114" s="36"/>
      <c r="F114" s="192" t="s">
        <v>1165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151</v>
      </c>
      <c r="AU114" s="17" t="s">
        <v>82</v>
      </c>
    </row>
    <row r="115" spans="1:65" s="13" customFormat="1" ht="11.25">
      <c r="B115" s="198"/>
      <c r="C115" s="199"/>
      <c r="D115" s="191" t="s">
        <v>155</v>
      </c>
      <c r="E115" s="200" t="s">
        <v>19</v>
      </c>
      <c r="F115" s="201" t="s">
        <v>1167</v>
      </c>
      <c r="G115" s="199"/>
      <c r="H115" s="202">
        <v>7.0000000000000001E-3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155</v>
      </c>
      <c r="AU115" s="208" t="s">
        <v>82</v>
      </c>
      <c r="AV115" s="13" t="s">
        <v>82</v>
      </c>
      <c r="AW115" s="13" t="s">
        <v>33</v>
      </c>
      <c r="AX115" s="13" t="s">
        <v>79</v>
      </c>
      <c r="AY115" s="208" t="s">
        <v>142</v>
      </c>
    </row>
    <row r="116" spans="1:65" s="2" customFormat="1" ht="16.5" customHeight="1">
      <c r="A116" s="34"/>
      <c r="B116" s="35"/>
      <c r="C116" s="178" t="s">
        <v>197</v>
      </c>
      <c r="D116" s="178" t="s">
        <v>144</v>
      </c>
      <c r="E116" s="179" t="s">
        <v>1168</v>
      </c>
      <c r="F116" s="180" t="s">
        <v>1169</v>
      </c>
      <c r="G116" s="181" t="s">
        <v>147</v>
      </c>
      <c r="H116" s="182">
        <v>24</v>
      </c>
      <c r="I116" s="183"/>
      <c r="J116" s="184">
        <f>ROUND(I116*H116,2)</f>
        <v>0</v>
      </c>
      <c r="K116" s="180" t="s">
        <v>148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266</v>
      </c>
      <c r="AT116" s="189" t="s">
        <v>144</v>
      </c>
      <c r="AU116" s="189" t="s">
        <v>82</v>
      </c>
      <c r="AY116" s="17" t="s">
        <v>142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266</v>
      </c>
      <c r="BM116" s="189" t="s">
        <v>1170</v>
      </c>
    </row>
    <row r="117" spans="1:65" s="2" customFormat="1" ht="11.25">
      <c r="A117" s="34"/>
      <c r="B117" s="35"/>
      <c r="C117" s="36"/>
      <c r="D117" s="191" t="s">
        <v>151</v>
      </c>
      <c r="E117" s="36"/>
      <c r="F117" s="192" t="s">
        <v>1171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151</v>
      </c>
      <c r="AU117" s="17" t="s">
        <v>82</v>
      </c>
    </row>
    <row r="118" spans="1:65" s="2" customFormat="1" ht="11.25">
      <c r="A118" s="34"/>
      <c r="B118" s="35"/>
      <c r="C118" s="36"/>
      <c r="D118" s="196" t="s">
        <v>153</v>
      </c>
      <c r="E118" s="36"/>
      <c r="F118" s="197" t="s">
        <v>1172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153</v>
      </c>
      <c r="AU118" s="17" t="s">
        <v>82</v>
      </c>
    </row>
    <row r="119" spans="1:65" s="13" customFormat="1" ht="11.25">
      <c r="B119" s="198"/>
      <c r="C119" s="199"/>
      <c r="D119" s="191" t="s">
        <v>155</v>
      </c>
      <c r="E119" s="200" t="s">
        <v>19</v>
      </c>
      <c r="F119" s="201" t="s">
        <v>1153</v>
      </c>
      <c r="G119" s="199"/>
      <c r="H119" s="202">
        <v>24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155</v>
      </c>
      <c r="AU119" s="208" t="s">
        <v>82</v>
      </c>
      <c r="AV119" s="13" t="s">
        <v>82</v>
      </c>
      <c r="AW119" s="13" t="s">
        <v>33</v>
      </c>
      <c r="AX119" s="13" t="s">
        <v>79</v>
      </c>
      <c r="AY119" s="208" t="s">
        <v>142</v>
      </c>
    </row>
    <row r="120" spans="1:65" s="2" customFormat="1" ht="16.5" customHeight="1">
      <c r="A120" s="34"/>
      <c r="B120" s="35"/>
      <c r="C120" s="209" t="s">
        <v>204</v>
      </c>
      <c r="D120" s="209" t="s">
        <v>267</v>
      </c>
      <c r="E120" s="210" t="s">
        <v>1173</v>
      </c>
      <c r="F120" s="211" t="s">
        <v>1174</v>
      </c>
      <c r="G120" s="212" t="s">
        <v>938</v>
      </c>
      <c r="H120" s="213">
        <v>72</v>
      </c>
      <c r="I120" s="214"/>
      <c r="J120" s="215">
        <f>ROUND(I120*H120,2)</f>
        <v>0</v>
      </c>
      <c r="K120" s="211" t="s">
        <v>19</v>
      </c>
      <c r="L120" s="216"/>
      <c r="M120" s="217" t="s">
        <v>19</v>
      </c>
      <c r="N120" s="218" t="s">
        <v>42</v>
      </c>
      <c r="O120" s="64"/>
      <c r="P120" s="187">
        <f>O120*H120</f>
        <v>0</v>
      </c>
      <c r="Q120" s="187">
        <v>1E-3</v>
      </c>
      <c r="R120" s="187">
        <f>Q120*H120</f>
        <v>7.2000000000000008E-2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380</v>
      </c>
      <c r="AT120" s="189" t="s">
        <v>267</v>
      </c>
      <c r="AU120" s="189" t="s">
        <v>82</v>
      </c>
      <c r="AY120" s="17" t="s">
        <v>142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79</v>
      </c>
      <c r="BK120" s="190">
        <f>ROUND(I120*H120,2)</f>
        <v>0</v>
      </c>
      <c r="BL120" s="17" t="s">
        <v>266</v>
      </c>
      <c r="BM120" s="189" t="s">
        <v>1175</v>
      </c>
    </row>
    <row r="121" spans="1:65" s="2" customFormat="1" ht="11.25">
      <c r="A121" s="34"/>
      <c r="B121" s="35"/>
      <c r="C121" s="36"/>
      <c r="D121" s="191" t="s">
        <v>151</v>
      </c>
      <c r="E121" s="36"/>
      <c r="F121" s="192" t="s">
        <v>1174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151</v>
      </c>
      <c r="AU121" s="17" t="s">
        <v>82</v>
      </c>
    </row>
    <row r="122" spans="1:65" s="13" customFormat="1" ht="11.25">
      <c r="B122" s="198"/>
      <c r="C122" s="199"/>
      <c r="D122" s="191" t="s">
        <v>155</v>
      </c>
      <c r="E122" s="200" t="s">
        <v>19</v>
      </c>
      <c r="F122" s="201" t="s">
        <v>1176</v>
      </c>
      <c r="G122" s="199"/>
      <c r="H122" s="202">
        <v>72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155</v>
      </c>
      <c r="AU122" s="208" t="s">
        <v>82</v>
      </c>
      <c r="AV122" s="13" t="s">
        <v>82</v>
      </c>
      <c r="AW122" s="13" t="s">
        <v>33</v>
      </c>
      <c r="AX122" s="13" t="s">
        <v>79</v>
      </c>
      <c r="AY122" s="208" t="s">
        <v>142</v>
      </c>
    </row>
    <row r="123" spans="1:65" s="2" customFormat="1" ht="16.5" customHeight="1">
      <c r="A123" s="34"/>
      <c r="B123" s="35"/>
      <c r="C123" s="178" t="s">
        <v>214</v>
      </c>
      <c r="D123" s="178" t="s">
        <v>144</v>
      </c>
      <c r="E123" s="179" t="s">
        <v>833</v>
      </c>
      <c r="F123" s="180" t="s">
        <v>834</v>
      </c>
      <c r="G123" s="181" t="s">
        <v>160</v>
      </c>
      <c r="H123" s="182">
        <v>25</v>
      </c>
      <c r="I123" s="183"/>
      <c r="J123" s="184">
        <f>ROUND(I123*H123,2)</f>
        <v>0</v>
      </c>
      <c r="K123" s="180" t="s">
        <v>148</v>
      </c>
      <c r="L123" s="39"/>
      <c r="M123" s="185" t="s">
        <v>19</v>
      </c>
      <c r="N123" s="186" t="s">
        <v>42</v>
      </c>
      <c r="O123" s="64"/>
      <c r="P123" s="187">
        <f>O123*H123</f>
        <v>0</v>
      </c>
      <c r="Q123" s="187">
        <v>4.0000000000000003E-5</v>
      </c>
      <c r="R123" s="187">
        <f>Q123*H123</f>
        <v>1E-3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266</v>
      </c>
      <c r="AT123" s="189" t="s">
        <v>144</v>
      </c>
      <c r="AU123" s="189" t="s">
        <v>82</v>
      </c>
      <c r="AY123" s="17" t="s">
        <v>142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79</v>
      </c>
      <c r="BK123" s="190">
        <f>ROUND(I123*H123,2)</f>
        <v>0</v>
      </c>
      <c r="BL123" s="17" t="s">
        <v>266</v>
      </c>
      <c r="BM123" s="189" t="s">
        <v>1177</v>
      </c>
    </row>
    <row r="124" spans="1:65" s="2" customFormat="1" ht="11.25">
      <c r="A124" s="34"/>
      <c r="B124" s="35"/>
      <c r="C124" s="36"/>
      <c r="D124" s="191" t="s">
        <v>151</v>
      </c>
      <c r="E124" s="36"/>
      <c r="F124" s="192" t="s">
        <v>836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151</v>
      </c>
      <c r="AU124" s="17" t="s">
        <v>82</v>
      </c>
    </row>
    <row r="125" spans="1:65" s="2" customFormat="1" ht="11.25">
      <c r="A125" s="34"/>
      <c r="B125" s="35"/>
      <c r="C125" s="36"/>
      <c r="D125" s="196" t="s">
        <v>153</v>
      </c>
      <c r="E125" s="36"/>
      <c r="F125" s="197" t="s">
        <v>837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153</v>
      </c>
      <c r="AU125" s="17" t="s">
        <v>82</v>
      </c>
    </row>
    <row r="126" spans="1:65" s="13" customFormat="1" ht="11.25">
      <c r="B126" s="198"/>
      <c r="C126" s="199"/>
      <c r="D126" s="191" t="s">
        <v>155</v>
      </c>
      <c r="E126" s="200" t="s">
        <v>19</v>
      </c>
      <c r="F126" s="201" t="s">
        <v>1178</v>
      </c>
      <c r="G126" s="199"/>
      <c r="H126" s="202">
        <v>25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155</v>
      </c>
      <c r="AU126" s="208" t="s">
        <v>82</v>
      </c>
      <c r="AV126" s="13" t="s">
        <v>82</v>
      </c>
      <c r="AW126" s="13" t="s">
        <v>33</v>
      </c>
      <c r="AX126" s="13" t="s">
        <v>79</v>
      </c>
      <c r="AY126" s="208" t="s">
        <v>142</v>
      </c>
    </row>
    <row r="127" spans="1:65" s="2" customFormat="1" ht="16.5" customHeight="1">
      <c r="A127" s="34"/>
      <c r="B127" s="35"/>
      <c r="C127" s="209" t="s">
        <v>221</v>
      </c>
      <c r="D127" s="209" t="s">
        <v>267</v>
      </c>
      <c r="E127" s="210" t="s">
        <v>840</v>
      </c>
      <c r="F127" s="211" t="s">
        <v>841</v>
      </c>
      <c r="G127" s="212" t="s">
        <v>160</v>
      </c>
      <c r="H127" s="213">
        <v>25.5</v>
      </c>
      <c r="I127" s="214"/>
      <c r="J127" s="215">
        <f>ROUND(I127*H127,2)</f>
        <v>0</v>
      </c>
      <c r="K127" s="211" t="s">
        <v>148</v>
      </c>
      <c r="L127" s="216"/>
      <c r="M127" s="217" t="s">
        <v>19</v>
      </c>
      <c r="N127" s="218" t="s">
        <v>42</v>
      </c>
      <c r="O127" s="64"/>
      <c r="P127" s="187">
        <f>O127*H127</f>
        <v>0</v>
      </c>
      <c r="Q127" s="187">
        <v>1.8000000000000001E-4</v>
      </c>
      <c r="R127" s="187">
        <f>Q127*H127</f>
        <v>4.5900000000000003E-3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380</v>
      </c>
      <c r="AT127" s="189" t="s">
        <v>267</v>
      </c>
      <c r="AU127" s="189" t="s">
        <v>82</v>
      </c>
      <c r="AY127" s="17" t="s">
        <v>142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79</v>
      </c>
      <c r="BK127" s="190">
        <f>ROUND(I127*H127,2)</f>
        <v>0</v>
      </c>
      <c r="BL127" s="17" t="s">
        <v>266</v>
      </c>
      <c r="BM127" s="189" t="s">
        <v>1179</v>
      </c>
    </row>
    <row r="128" spans="1:65" s="2" customFormat="1" ht="11.25">
      <c r="A128" s="34"/>
      <c r="B128" s="35"/>
      <c r="C128" s="36"/>
      <c r="D128" s="191" t="s">
        <v>151</v>
      </c>
      <c r="E128" s="36"/>
      <c r="F128" s="192" t="s">
        <v>841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151</v>
      </c>
      <c r="AU128" s="17" t="s">
        <v>82</v>
      </c>
    </row>
    <row r="129" spans="1:65" s="13" customFormat="1" ht="11.25">
      <c r="B129" s="198"/>
      <c r="C129" s="199"/>
      <c r="D129" s="191" t="s">
        <v>155</v>
      </c>
      <c r="E129" s="200" t="s">
        <v>19</v>
      </c>
      <c r="F129" s="201" t="s">
        <v>1180</v>
      </c>
      <c r="G129" s="199"/>
      <c r="H129" s="202">
        <v>25.5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155</v>
      </c>
      <c r="AU129" s="208" t="s">
        <v>82</v>
      </c>
      <c r="AV129" s="13" t="s">
        <v>82</v>
      </c>
      <c r="AW129" s="13" t="s">
        <v>33</v>
      </c>
      <c r="AX129" s="13" t="s">
        <v>79</v>
      </c>
      <c r="AY129" s="208" t="s">
        <v>142</v>
      </c>
    </row>
    <row r="130" spans="1:65" s="2" customFormat="1" ht="16.5" customHeight="1">
      <c r="A130" s="34"/>
      <c r="B130" s="35"/>
      <c r="C130" s="178" t="s">
        <v>228</v>
      </c>
      <c r="D130" s="178" t="s">
        <v>144</v>
      </c>
      <c r="E130" s="179" t="s">
        <v>845</v>
      </c>
      <c r="F130" s="180" t="s">
        <v>846</v>
      </c>
      <c r="G130" s="181" t="s">
        <v>147</v>
      </c>
      <c r="H130" s="182">
        <v>60</v>
      </c>
      <c r="I130" s="183"/>
      <c r="J130" s="184">
        <f>ROUND(I130*H130,2)</f>
        <v>0</v>
      </c>
      <c r="K130" s="180" t="s">
        <v>148</v>
      </c>
      <c r="L130" s="39"/>
      <c r="M130" s="185" t="s">
        <v>19</v>
      </c>
      <c r="N130" s="186" t="s">
        <v>42</v>
      </c>
      <c r="O130" s="64"/>
      <c r="P130" s="187">
        <f>O130*H130</f>
        <v>0</v>
      </c>
      <c r="Q130" s="187">
        <v>2.3000000000000001E-4</v>
      </c>
      <c r="R130" s="187">
        <f>Q130*H130</f>
        <v>1.38E-2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266</v>
      </c>
      <c r="AT130" s="189" t="s">
        <v>144</v>
      </c>
      <c r="AU130" s="189" t="s">
        <v>82</v>
      </c>
      <c r="AY130" s="17" t="s">
        <v>142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79</v>
      </c>
      <c r="BK130" s="190">
        <f>ROUND(I130*H130,2)</f>
        <v>0</v>
      </c>
      <c r="BL130" s="17" t="s">
        <v>266</v>
      </c>
      <c r="BM130" s="189" t="s">
        <v>1181</v>
      </c>
    </row>
    <row r="131" spans="1:65" s="2" customFormat="1" ht="11.25">
      <c r="A131" s="34"/>
      <c r="B131" s="35"/>
      <c r="C131" s="36"/>
      <c r="D131" s="191" t="s">
        <v>151</v>
      </c>
      <c r="E131" s="36"/>
      <c r="F131" s="192" t="s">
        <v>848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151</v>
      </c>
      <c r="AU131" s="17" t="s">
        <v>82</v>
      </c>
    </row>
    <row r="132" spans="1:65" s="2" customFormat="1" ht="11.25">
      <c r="A132" s="34"/>
      <c r="B132" s="35"/>
      <c r="C132" s="36"/>
      <c r="D132" s="196" t="s">
        <v>153</v>
      </c>
      <c r="E132" s="36"/>
      <c r="F132" s="197" t="s">
        <v>849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153</v>
      </c>
      <c r="AU132" s="17" t="s">
        <v>82</v>
      </c>
    </row>
    <row r="133" spans="1:65" s="2" customFormat="1" ht="19.5">
      <c r="A133" s="34"/>
      <c r="B133" s="35"/>
      <c r="C133" s="36"/>
      <c r="D133" s="191" t="s">
        <v>351</v>
      </c>
      <c r="E133" s="36"/>
      <c r="F133" s="219" t="s">
        <v>850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351</v>
      </c>
      <c r="AU133" s="17" t="s">
        <v>82</v>
      </c>
    </row>
    <row r="134" spans="1:65" s="13" customFormat="1" ht="11.25">
      <c r="B134" s="198"/>
      <c r="C134" s="199"/>
      <c r="D134" s="191" t="s">
        <v>155</v>
      </c>
      <c r="E134" s="200" t="s">
        <v>19</v>
      </c>
      <c r="F134" s="201" t="s">
        <v>1182</v>
      </c>
      <c r="G134" s="199"/>
      <c r="H134" s="202">
        <v>27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155</v>
      </c>
      <c r="AU134" s="208" t="s">
        <v>82</v>
      </c>
      <c r="AV134" s="13" t="s">
        <v>82</v>
      </c>
      <c r="AW134" s="13" t="s">
        <v>33</v>
      </c>
      <c r="AX134" s="13" t="s">
        <v>71</v>
      </c>
      <c r="AY134" s="208" t="s">
        <v>142</v>
      </c>
    </row>
    <row r="135" spans="1:65" s="13" customFormat="1" ht="11.25">
      <c r="B135" s="198"/>
      <c r="C135" s="199"/>
      <c r="D135" s="191" t="s">
        <v>155</v>
      </c>
      <c r="E135" s="200" t="s">
        <v>19</v>
      </c>
      <c r="F135" s="201" t="s">
        <v>1183</v>
      </c>
      <c r="G135" s="199"/>
      <c r="H135" s="202">
        <v>33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155</v>
      </c>
      <c r="AU135" s="208" t="s">
        <v>82</v>
      </c>
      <c r="AV135" s="13" t="s">
        <v>82</v>
      </c>
      <c r="AW135" s="13" t="s">
        <v>33</v>
      </c>
      <c r="AX135" s="13" t="s">
        <v>71</v>
      </c>
      <c r="AY135" s="208" t="s">
        <v>142</v>
      </c>
    </row>
    <row r="136" spans="1:65" s="2" customFormat="1" ht="16.5" customHeight="1">
      <c r="A136" s="34"/>
      <c r="B136" s="35"/>
      <c r="C136" s="209" t="s">
        <v>8</v>
      </c>
      <c r="D136" s="209" t="s">
        <v>267</v>
      </c>
      <c r="E136" s="210" t="s">
        <v>1184</v>
      </c>
      <c r="F136" s="211" t="s">
        <v>1185</v>
      </c>
      <c r="G136" s="212" t="s">
        <v>147</v>
      </c>
      <c r="H136" s="213">
        <v>29.7</v>
      </c>
      <c r="I136" s="214"/>
      <c r="J136" s="215">
        <f>ROUND(I136*H136,2)</f>
        <v>0</v>
      </c>
      <c r="K136" s="211" t="s">
        <v>148</v>
      </c>
      <c r="L136" s="216"/>
      <c r="M136" s="217" t="s">
        <v>19</v>
      </c>
      <c r="N136" s="218" t="s">
        <v>42</v>
      </c>
      <c r="O136" s="64"/>
      <c r="P136" s="187">
        <f>O136*H136</f>
        <v>0</v>
      </c>
      <c r="Q136" s="187">
        <v>1.41E-3</v>
      </c>
      <c r="R136" s="187">
        <f>Q136*H136</f>
        <v>4.1876999999999998E-2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380</v>
      </c>
      <c r="AT136" s="189" t="s">
        <v>267</v>
      </c>
      <c r="AU136" s="189" t="s">
        <v>82</v>
      </c>
      <c r="AY136" s="17" t="s">
        <v>142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79</v>
      </c>
      <c r="BK136" s="190">
        <f>ROUND(I136*H136,2)</f>
        <v>0</v>
      </c>
      <c r="BL136" s="17" t="s">
        <v>266</v>
      </c>
      <c r="BM136" s="189" t="s">
        <v>1186</v>
      </c>
    </row>
    <row r="137" spans="1:65" s="2" customFormat="1" ht="11.25">
      <c r="A137" s="34"/>
      <c r="B137" s="35"/>
      <c r="C137" s="36"/>
      <c r="D137" s="191" t="s">
        <v>151</v>
      </c>
      <c r="E137" s="36"/>
      <c r="F137" s="192" t="s">
        <v>1185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151</v>
      </c>
      <c r="AU137" s="17" t="s">
        <v>82</v>
      </c>
    </row>
    <row r="138" spans="1:65" s="13" customFormat="1" ht="11.25">
      <c r="B138" s="198"/>
      <c r="C138" s="199"/>
      <c r="D138" s="191" t="s">
        <v>155</v>
      </c>
      <c r="E138" s="200" t="s">
        <v>19</v>
      </c>
      <c r="F138" s="201" t="s">
        <v>1187</v>
      </c>
      <c r="G138" s="199"/>
      <c r="H138" s="202">
        <v>29.7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155</v>
      </c>
      <c r="AU138" s="208" t="s">
        <v>82</v>
      </c>
      <c r="AV138" s="13" t="s">
        <v>82</v>
      </c>
      <c r="AW138" s="13" t="s">
        <v>33</v>
      </c>
      <c r="AX138" s="13" t="s">
        <v>79</v>
      </c>
      <c r="AY138" s="208" t="s">
        <v>142</v>
      </c>
    </row>
    <row r="139" spans="1:65" s="2" customFormat="1" ht="16.5" customHeight="1">
      <c r="A139" s="34"/>
      <c r="B139" s="35"/>
      <c r="C139" s="209" t="s">
        <v>240</v>
      </c>
      <c r="D139" s="209" t="s">
        <v>267</v>
      </c>
      <c r="E139" s="210" t="s">
        <v>853</v>
      </c>
      <c r="F139" s="211" t="s">
        <v>854</v>
      </c>
      <c r="G139" s="212" t="s">
        <v>147</v>
      </c>
      <c r="H139" s="213">
        <v>36.299999999999997</v>
      </c>
      <c r="I139" s="214"/>
      <c r="J139" s="215">
        <f>ROUND(I139*H139,2)</f>
        <v>0</v>
      </c>
      <c r="K139" s="211" t="s">
        <v>19</v>
      </c>
      <c r="L139" s="216"/>
      <c r="M139" s="217" t="s">
        <v>19</v>
      </c>
      <c r="N139" s="218" t="s">
        <v>42</v>
      </c>
      <c r="O139" s="64"/>
      <c r="P139" s="187">
        <f>O139*H139</f>
        <v>0</v>
      </c>
      <c r="Q139" s="187">
        <v>8.4000000000000003E-4</v>
      </c>
      <c r="R139" s="187">
        <f>Q139*H139</f>
        <v>3.0491999999999998E-2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380</v>
      </c>
      <c r="AT139" s="189" t="s">
        <v>267</v>
      </c>
      <c r="AU139" s="189" t="s">
        <v>82</v>
      </c>
      <c r="AY139" s="17" t="s">
        <v>142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79</v>
      </c>
      <c r="BK139" s="190">
        <f>ROUND(I139*H139,2)</f>
        <v>0</v>
      </c>
      <c r="BL139" s="17" t="s">
        <v>266</v>
      </c>
      <c r="BM139" s="189" t="s">
        <v>1188</v>
      </c>
    </row>
    <row r="140" spans="1:65" s="2" customFormat="1" ht="11.25">
      <c r="A140" s="34"/>
      <c r="B140" s="35"/>
      <c r="C140" s="36"/>
      <c r="D140" s="191" t="s">
        <v>151</v>
      </c>
      <c r="E140" s="36"/>
      <c r="F140" s="192" t="s">
        <v>854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151</v>
      </c>
      <c r="AU140" s="17" t="s">
        <v>82</v>
      </c>
    </row>
    <row r="141" spans="1:65" s="2" customFormat="1" ht="19.5">
      <c r="A141" s="34"/>
      <c r="B141" s="35"/>
      <c r="C141" s="36"/>
      <c r="D141" s="191" t="s">
        <v>351</v>
      </c>
      <c r="E141" s="36"/>
      <c r="F141" s="219" t="s">
        <v>856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351</v>
      </c>
      <c r="AU141" s="17" t="s">
        <v>82</v>
      </c>
    </row>
    <row r="142" spans="1:65" s="13" customFormat="1" ht="11.25">
      <c r="B142" s="198"/>
      <c r="C142" s="199"/>
      <c r="D142" s="191" t="s">
        <v>155</v>
      </c>
      <c r="E142" s="200" t="s">
        <v>19</v>
      </c>
      <c r="F142" s="201" t="s">
        <v>1189</v>
      </c>
      <c r="G142" s="199"/>
      <c r="H142" s="202">
        <v>36.299999999999997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155</v>
      </c>
      <c r="AU142" s="208" t="s">
        <v>82</v>
      </c>
      <c r="AV142" s="13" t="s">
        <v>82</v>
      </c>
      <c r="AW142" s="13" t="s">
        <v>33</v>
      </c>
      <c r="AX142" s="13" t="s">
        <v>79</v>
      </c>
      <c r="AY142" s="208" t="s">
        <v>142</v>
      </c>
    </row>
    <row r="143" spans="1:65" s="2" customFormat="1" ht="16.5" customHeight="1">
      <c r="A143" s="34"/>
      <c r="B143" s="35"/>
      <c r="C143" s="178" t="s">
        <v>248</v>
      </c>
      <c r="D143" s="178" t="s">
        <v>144</v>
      </c>
      <c r="E143" s="179" t="s">
        <v>1190</v>
      </c>
      <c r="F143" s="180" t="s">
        <v>1191</v>
      </c>
      <c r="G143" s="181" t="s">
        <v>160</v>
      </c>
      <c r="H143" s="182">
        <v>25</v>
      </c>
      <c r="I143" s="183"/>
      <c r="J143" s="184">
        <f>ROUND(I143*H143,2)</f>
        <v>0</v>
      </c>
      <c r="K143" s="180" t="s">
        <v>148</v>
      </c>
      <c r="L143" s="39"/>
      <c r="M143" s="185" t="s">
        <v>19</v>
      </c>
      <c r="N143" s="186" t="s">
        <v>42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1E-4</v>
      </c>
      <c r="T143" s="188">
        <f>S143*H143</f>
        <v>2.5000000000000001E-3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266</v>
      </c>
      <c r="AT143" s="189" t="s">
        <v>144</v>
      </c>
      <c r="AU143" s="189" t="s">
        <v>82</v>
      </c>
      <c r="AY143" s="17" t="s">
        <v>142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79</v>
      </c>
      <c r="BK143" s="190">
        <f>ROUND(I143*H143,2)</f>
        <v>0</v>
      </c>
      <c r="BL143" s="17" t="s">
        <v>266</v>
      </c>
      <c r="BM143" s="189" t="s">
        <v>1192</v>
      </c>
    </row>
    <row r="144" spans="1:65" s="2" customFormat="1" ht="11.25">
      <c r="A144" s="34"/>
      <c r="B144" s="35"/>
      <c r="C144" s="36"/>
      <c r="D144" s="191" t="s">
        <v>151</v>
      </c>
      <c r="E144" s="36"/>
      <c r="F144" s="192" t="s">
        <v>1193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151</v>
      </c>
      <c r="AU144" s="17" t="s">
        <v>82</v>
      </c>
    </row>
    <row r="145" spans="1:65" s="2" customFormat="1" ht="11.25">
      <c r="A145" s="34"/>
      <c r="B145" s="35"/>
      <c r="C145" s="36"/>
      <c r="D145" s="196" t="s">
        <v>153</v>
      </c>
      <c r="E145" s="36"/>
      <c r="F145" s="197" t="s">
        <v>1194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153</v>
      </c>
      <c r="AU145" s="17" t="s">
        <v>82</v>
      </c>
    </row>
    <row r="146" spans="1:65" s="13" customFormat="1" ht="11.25">
      <c r="B146" s="198"/>
      <c r="C146" s="199"/>
      <c r="D146" s="191" t="s">
        <v>155</v>
      </c>
      <c r="E146" s="200" t="s">
        <v>19</v>
      </c>
      <c r="F146" s="201" t="s">
        <v>1178</v>
      </c>
      <c r="G146" s="199"/>
      <c r="H146" s="202">
        <v>25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155</v>
      </c>
      <c r="AU146" s="208" t="s">
        <v>82</v>
      </c>
      <c r="AV146" s="13" t="s">
        <v>82</v>
      </c>
      <c r="AW146" s="13" t="s">
        <v>33</v>
      </c>
      <c r="AX146" s="13" t="s">
        <v>79</v>
      </c>
      <c r="AY146" s="208" t="s">
        <v>142</v>
      </c>
    </row>
    <row r="147" spans="1:65" s="2" customFormat="1" ht="16.5" customHeight="1">
      <c r="A147" s="34"/>
      <c r="B147" s="35"/>
      <c r="C147" s="178" t="s">
        <v>255</v>
      </c>
      <c r="D147" s="178" t="s">
        <v>144</v>
      </c>
      <c r="E147" s="179" t="s">
        <v>859</v>
      </c>
      <c r="F147" s="180" t="s">
        <v>860</v>
      </c>
      <c r="G147" s="181" t="s">
        <v>243</v>
      </c>
      <c r="H147" s="182">
        <v>0.17100000000000001</v>
      </c>
      <c r="I147" s="183"/>
      <c r="J147" s="184">
        <f>ROUND(I147*H147,2)</f>
        <v>0</v>
      </c>
      <c r="K147" s="180" t="s">
        <v>148</v>
      </c>
      <c r="L147" s="39"/>
      <c r="M147" s="185" t="s">
        <v>19</v>
      </c>
      <c r="N147" s="186" t="s">
        <v>42</v>
      </c>
      <c r="O147" s="64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266</v>
      </c>
      <c r="AT147" s="189" t="s">
        <v>144</v>
      </c>
      <c r="AU147" s="189" t="s">
        <v>82</v>
      </c>
      <c r="AY147" s="17" t="s">
        <v>142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79</v>
      </c>
      <c r="BK147" s="190">
        <f>ROUND(I147*H147,2)</f>
        <v>0</v>
      </c>
      <c r="BL147" s="17" t="s">
        <v>266</v>
      </c>
      <c r="BM147" s="189" t="s">
        <v>1195</v>
      </c>
    </row>
    <row r="148" spans="1:65" s="2" customFormat="1" ht="19.5">
      <c r="A148" s="34"/>
      <c r="B148" s="35"/>
      <c r="C148" s="36"/>
      <c r="D148" s="191" t="s">
        <v>151</v>
      </c>
      <c r="E148" s="36"/>
      <c r="F148" s="192" t="s">
        <v>862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151</v>
      </c>
      <c r="AU148" s="17" t="s">
        <v>82</v>
      </c>
    </row>
    <row r="149" spans="1:65" s="2" customFormat="1" ht="11.25">
      <c r="A149" s="34"/>
      <c r="B149" s="35"/>
      <c r="C149" s="36"/>
      <c r="D149" s="196" t="s">
        <v>153</v>
      </c>
      <c r="E149" s="36"/>
      <c r="F149" s="197" t="s">
        <v>863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153</v>
      </c>
      <c r="AU149" s="17" t="s">
        <v>82</v>
      </c>
    </row>
    <row r="150" spans="1:65" s="12" customFormat="1" ht="22.9" customHeight="1">
      <c r="B150" s="162"/>
      <c r="C150" s="163"/>
      <c r="D150" s="164" t="s">
        <v>70</v>
      </c>
      <c r="E150" s="176" t="s">
        <v>1196</v>
      </c>
      <c r="F150" s="176" t="s">
        <v>1197</v>
      </c>
      <c r="G150" s="163"/>
      <c r="H150" s="163"/>
      <c r="I150" s="166"/>
      <c r="J150" s="177">
        <f>BK150</f>
        <v>0</v>
      </c>
      <c r="K150" s="163"/>
      <c r="L150" s="168"/>
      <c r="M150" s="169"/>
      <c r="N150" s="170"/>
      <c r="O150" s="170"/>
      <c r="P150" s="171">
        <f>SUM(P151:P160)</f>
        <v>0</v>
      </c>
      <c r="Q150" s="170"/>
      <c r="R150" s="171">
        <f>SUM(R151:R160)</f>
        <v>0.16335750000000002</v>
      </c>
      <c r="S150" s="170"/>
      <c r="T150" s="172">
        <f>SUM(T151:T160)</f>
        <v>0</v>
      </c>
      <c r="AR150" s="173" t="s">
        <v>82</v>
      </c>
      <c r="AT150" s="174" t="s">
        <v>70</v>
      </c>
      <c r="AU150" s="174" t="s">
        <v>79</v>
      </c>
      <c r="AY150" s="173" t="s">
        <v>142</v>
      </c>
      <c r="BK150" s="175">
        <f>SUM(BK151:BK160)</f>
        <v>0</v>
      </c>
    </row>
    <row r="151" spans="1:65" s="2" customFormat="1" ht="16.5" customHeight="1">
      <c r="A151" s="34"/>
      <c r="B151" s="35"/>
      <c r="C151" s="178" t="s">
        <v>266</v>
      </c>
      <c r="D151" s="178" t="s">
        <v>144</v>
      </c>
      <c r="E151" s="179" t="s">
        <v>1198</v>
      </c>
      <c r="F151" s="180" t="s">
        <v>1199</v>
      </c>
      <c r="G151" s="181" t="s">
        <v>147</v>
      </c>
      <c r="H151" s="182">
        <v>23</v>
      </c>
      <c r="I151" s="183"/>
      <c r="J151" s="184">
        <f>ROUND(I151*H151,2)</f>
        <v>0</v>
      </c>
      <c r="K151" s="180" t="s">
        <v>148</v>
      </c>
      <c r="L151" s="39"/>
      <c r="M151" s="185" t="s">
        <v>19</v>
      </c>
      <c r="N151" s="186" t="s">
        <v>42</v>
      </c>
      <c r="O151" s="64"/>
      <c r="P151" s="187">
        <f>O151*H151</f>
        <v>0</v>
      </c>
      <c r="Q151" s="187">
        <v>6.0000000000000001E-3</v>
      </c>
      <c r="R151" s="187">
        <f>Q151*H151</f>
        <v>0.13800000000000001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266</v>
      </c>
      <c r="AT151" s="189" t="s">
        <v>144</v>
      </c>
      <c r="AU151" s="189" t="s">
        <v>82</v>
      </c>
      <c r="AY151" s="17" t="s">
        <v>142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79</v>
      </c>
      <c r="BK151" s="190">
        <f>ROUND(I151*H151,2)</f>
        <v>0</v>
      </c>
      <c r="BL151" s="17" t="s">
        <v>266</v>
      </c>
      <c r="BM151" s="189" t="s">
        <v>1200</v>
      </c>
    </row>
    <row r="152" spans="1:65" s="2" customFormat="1" ht="19.5">
      <c r="A152" s="34"/>
      <c r="B152" s="35"/>
      <c r="C152" s="36"/>
      <c r="D152" s="191" t="s">
        <v>151</v>
      </c>
      <c r="E152" s="36"/>
      <c r="F152" s="192" t="s">
        <v>1201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151</v>
      </c>
      <c r="AU152" s="17" t="s">
        <v>82</v>
      </c>
    </row>
    <row r="153" spans="1:65" s="2" customFormat="1" ht="11.25">
      <c r="A153" s="34"/>
      <c r="B153" s="35"/>
      <c r="C153" s="36"/>
      <c r="D153" s="196" t="s">
        <v>153</v>
      </c>
      <c r="E153" s="36"/>
      <c r="F153" s="197" t="s">
        <v>1202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153</v>
      </c>
      <c r="AU153" s="17" t="s">
        <v>82</v>
      </c>
    </row>
    <row r="154" spans="1:65" s="13" customFormat="1" ht="11.25">
      <c r="B154" s="198"/>
      <c r="C154" s="199"/>
      <c r="D154" s="191" t="s">
        <v>155</v>
      </c>
      <c r="E154" s="200" t="s">
        <v>19</v>
      </c>
      <c r="F154" s="201" t="s">
        <v>1203</v>
      </c>
      <c r="G154" s="199"/>
      <c r="H154" s="202">
        <v>23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155</v>
      </c>
      <c r="AU154" s="208" t="s">
        <v>82</v>
      </c>
      <c r="AV154" s="13" t="s">
        <v>82</v>
      </c>
      <c r="AW154" s="13" t="s">
        <v>33</v>
      </c>
      <c r="AX154" s="13" t="s">
        <v>79</v>
      </c>
      <c r="AY154" s="208" t="s">
        <v>142</v>
      </c>
    </row>
    <row r="155" spans="1:65" s="2" customFormat="1" ht="16.5" customHeight="1">
      <c r="A155" s="34"/>
      <c r="B155" s="35"/>
      <c r="C155" s="209" t="s">
        <v>272</v>
      </c>
      <c r="D155" s="209" t="s">
        <v>267</v>
      </c>
      <c r="E155" s="210" t="s">
        <v>1204</v>
      </c>
      <c r="F155" s="211" t="s">
        <v>1205</v>
      </c>
      <c r="G155" s="212" t="s">
        <v>147</v>
      </c>
      <c r="H155" s="213">
        <v>24.15</v>
      </c>
      <c r="I155" s="214"/>
      <c r="J155" s="215">
        <f>ROUND(I155*H155,2)</f>
        <v>0</v>
      </c>
      <c r="K155" s="211" t="s">
        <v>148</v>
      </c>
      <c r="L155" s="216"/>
      <c r="M155" s="217" t="s">
        <v>19</v>
      </c>
      <c r="N155" s="218" t="s">
        <v>42</v>
      </c>
      <c r="O155" s="64"/>
      <c r="P155" s="187">
        <f>O155*H155</f>
        <v>0</v>
      </c>
      <c r="Q155" s="187">
        <v>1.0499999999999999E-3</v>
      </c>
      <c r="R155" s="187">
        <f>Q155*H155</f>
        <v>2.5357499999999998E-2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380</v>
      </c>
      <c r="AT155" s="189" t="s">
        <v>267</v>
      </c>
      <c r="AU155" s="189" t="s">
        <v>82</v>
      </c>
      <c r="AY155" s="17" t="s">
        <v>142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79</v>
      </c>
      <c r="BK155" s="190">
        <f>ROUND(I155*H155,2)</f>
        <v>0</v>
      </c>
      <c r="BL155" s="17" t="s">
        <v>266</v>
      </c>
      <c r="BM155" s="189" t="s">
        <v>1206</v>
      </c>
    </row>
    <row r="156" spans="1:65" s="2" customFormat="1" ht="11.25">
      <c r="A156" s="34"/>
      <c r="B156" s="35"/>
      <c r="C156" s="36"/>
      <c r="D156" s="191" t="s">
        <v>151</v>
      </c>
      <c r="E156" s="36"/>
      <c r="F156" s="192" t="s">
        <v>1205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151</v>
      </c>
      <c r="AU156" s="17" t="s">
        <v>82</v>
      </c>
    </row>
    <row r="157" spans="1:65" s="13" customFormat="1" ht="11.25">
      <c r="B157" s="198"/>
      <c r="C157" s="199"/>
      <c r="D157" s="191" t="s">
        <v>155</v>
      </c>
      <c r="E157" s="200" t="s">
        <v>19</v>
      </c>
      <c r="F157" s="201" t="s">
        <v>1207</v>
      </c>
      <c r="G157" s="199"/>
      <c r="H157" s="202">
        <v>24.15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155</v>
      </c>
      <c r="AU157" s="208" t="s">
        <v>82</v>
      </c>
      <c r="AV157" s="13" t="s">
        <v>82</v>
      </c>
      <c r="AW157" s="13" t="s">
        <v>33</v>
      </c>
      <c r="AX157" s="13" t="s">
        <v>79</v>
      </c>
      <c r="AY157" s="208" t="s">
        <v>142</v>
      </c>
    </row>
    <row r="158" spans="1:65" s="2" customFormat="1" ht="16.5" customHeight="1">
      <c r="A158" s="34"/>
      <c r="B158" s="35"/>
      <c r="C158" s="178" t="s">
        <v>279</v>
      </c>
      <c r="D158" s="178" t="s">
        <v>144</v>
      </c>
      <c r="E158" s="179" t="s">
        <v>1208</v>
      </c>
      <c r="F158" s="180" t="s">
        <v>1209</v>
      </c>
      <c r="G158" s="181" t="s">
        <v>243</v>
      </c>
      <c r="H158" s="182">
        <v>0.16300000000000001</v>
      </c>
      <c r="I158" s="183"/>
      <c r="J158" s="184">
        <f>ROUND(I158*H158,2)</f>
        <v>0</v>
      </c>
      <c r="K158" s="180" t="s">
        <v>148</v>
      </c>
      <c r="L158" s="39"/>
      <c r="M158" s="185" t="s">
        <v>19</v>
      </c>
      <c r="N158" s="186" t="s">
        <v>42</v>
      </c>
      <c r="O158" s="64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266</v>
      </c>
      <c r="AT158" s="189" t="s">
        <v>144</v>
      </c>
      <c r="AU158" s="189" t="s">
        <v>82</v>
      </c>
      <c r="AY158" s="17" t="s">
        <v>142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79</v>
      </c>
      <c r="BK158" s="190">
        <f>ROUND(I158*H158,2)</f>
        <v>0</v>
      </c>
      <c r="BL158" s="17" t="s">
        <v>266</v>
      </c>
      <c r="BM158" s="189" t="s">
        <v>1210</v>
      </c>
    </row>
    <row r="159" spans="1:65" s="2" customFormat="1" ht="19.5">
      <c r="A159" s="34"/>
      <c r="B159" s="35"/>
      <c r="C159" s="36"/>
      <c r="D159" s="191" t="s">
        <v>151</v>
      </c>
      <c r="E159" s="36"/>
      <c r="F159" s="192" t="s">
        <v>1211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151</v>
      </c>
      <c r="AU159" s="17" t="s">
        <v>82</v>
      </c>
    </row>
    <row r="160" spans="1:65" s="2" customFormat="1" ht="11.25">
      <c r="A160" s="34"/>
      <c r="B160" s="35"/>
      <c r="C160" s="36"/>
      <c r="D160" s="196" t="s">
        <v>153</v>
      </c>
      <c r="E160" s="36"/>
      <c r="F160" s="197" t="s">
        <v>1212</v>
      </c>
      <c r="G160" s="36"/>
      <c r="H160" s="36"/>
      <c r="I160" s="193"/>
      <c r="J160" s="36"/>
      <c r="K160" s="36"/>
      <c r="L160" s="39"/>
      <c r="M160" s="220"/>
      <c r="N160" s="221"/>
      <c r="O160" s="222"/>
      <c r="P160" s="222"/>
      <c r="Q160" s="222"/>
      <c r="R160" s="222"/>
      <c r="S160" s="222"/>
      <c r="T160" s="223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153</v>
      </c>
      <c r="AU160" s="17" t="s">
        <v>82</v>
      </c>
    </row>
    <row r="161" spans="1:31" s="2" customFormat="1" ht="6.95" customHeight="1">
      <c r="A161" s="34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39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algorithmName="SHA-512" hashValue="ozhYNvAV3uRMIAjcASJeP0lsnGu3uVLErXdyRcr9szUfEQCJAuwHb9N5x7iVSlQMnENVjX7CQgQAVQB3SoRDVg==" saltValue="H2w4nSQaMcNrDyJM6gS5IjodShaHguycfP3zK+C3hqj0ufKcSz72a9eIBeG+5GZIO1muey8c9kRXQ70M7q+wsA==" spinCount="100000" sheet="1" objects="1" scenarios="1" formatColumns="0" formatRows="0" autoFilter="0"/>
  <autoFilter ref="C86:K160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1" r:id="rId3"/>
    <hyperlink ref="F106" r:id="rId4"/>
    <hyperlink ref="F111" r:id="rId5"/>
    <hyperlink ref="F118" r:id="rId6"/>
    <hyperlink ref="F125" r:id="rId7"/>
    <hyperlink ref="F132" r:id="rId8"/>
    <hyperlink ref="F145" r:id="rId9"/>
    <hyperlink ref="F149" r:id="rId10"/>
    <hyperlink ref="F153" r:id="rId11"/>
    <hyperlink ref="F160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2" customFormat="1" ht="12" customHeight="1">
      <c r="A8" s="34"/>
      <c r="B8" s="39"/>
      <c r="C8" s="34"/>
      <c r="D8" s="112" t="s">
        <v>110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0" t="s">
        <v>1213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81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16. 2. 2024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2" t="str">
        <f>'Rekapitulace stavby'!E14</f>
        <v>Vyplň údaj</v>
      </c>
      <c r="F18" s="363"/>
      <c r="G18" s="363"/>
      <c r="H18" s="363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4" t="s">
        <v>19</v>
      </c>
      <c r="F27" s="364"/>
      <c r="G27" s="364"/>
      <c r="H27" s="36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ROUND(J85,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ROUND((SUM(BE85:BE112)),  2)</f>
        <v>0</v>
      </c>
      <c r="G33" s="34"/>
      <c r="H33" s="34"/>
      <c r="I33" s="124">
        <v>0.21</v>
      </c>
      <c r="J33" s="123">
        <f>ROUND(((SUM(BE85:BE112))*I33),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ROUND((SUM(BF85:BF112)),  2)</f>
        <v>0</v>
      </c>
      <c r="G34" s="34"/>
      <c r="H34" s="34"/>
      <c r="I34" s="124">
        <v>0.12</v>
      </c>
      <c r="J34" s="123">
        <f>ROUND(((SUM(BF85:BF112))*I34),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ROUND((SUM(BG85:BG112)),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ROUND((SUM(BH85:BH112)),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ROUND((SUM(BI85:BI112)),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112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5" t="str">
        <f>E7</f>
        <v>Napojení objektu na veřejnou kanalizaci II</v>
      </c>
      <c r="F48" s="366"/>
      <c r="G48" s="366"/>
      <c r="H48" s="36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110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SO-04 - Sanace kanalizace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16. 2. 2024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113</v>
      </c>
      <c r="D57" s="137"/>
      <c r="E57" s="137"/>
      <c r="F57" s="137"/>
      <c r="G57" s="137"/>
      <c r="H57" s="137"/>
      <c r="I57" s="137"/>
      <c r="J57" s="138" t="s">
        <v>114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115</v>
      </c>
    </row>
    <row r="60" spans="1:47" s="9" customFormat="1" ht="24.95" customHeight="1">
      <c r="B60" s="140"/>
      <c r="C60" s="141"/>
      <c r="D60" s="142" t="s">
        <v>116</v>
      </c>
      <c r="E60" s="143"/>
      <c r="F60" s="143"/>
      <c r="G60" s="143"/>
      <c r="H60" s="143"/>
      <c r="I60" s="143"/>
      <c r="J60" s="144">
        <f>J86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1134</v>
      </c>
      <c r="E61" s="148"/>
      <c r="F61" s="148"/>
      <c r="G61" s="148"/>
      <c r="H61" s="148"/>
      <c r="I61" s="148"/>
      <c r="J61" s="149">
        <f>J87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121</v>
      </c>
      <c r="E62" s="148"/>
      <c r="F62" s="148"/>
      <c r="G62" s="148"/>
      <c r="H62" s="148"/>
      <c r="I62" s="148"/>
      <c r="J62" s="149">
        <f>J96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122</v>
      </c>
      <c r="E63" s="148"/>
      <c r="F63" s="148"/>
      <c r="G63" s="148"/>
      <c r="H63" s="148"/>
      <c r="I63" s="148"/>
      <c r="J63" s="149">
        <f>J102</f>
        <v>0</v>
      </c>
      <c r="K63" s="97"/>
      <c r="L63" s="150"/>
    </row>
    <row r="64" spans="1:47" s="9" customFormat="1" ht="24.95" customHeight="1">
      <c r="B64" s="140"/>
      <c r="C64" s="141"/>
      <c r="D64" s="142" t="s">
        <v>1214</v>
      </c>
      <c r="E64" s="143"/>
      <c r="F64" s="143"/>
      <c r="G64" s="143"/>
      <c r="H64" s="143"/>
      <c r="I64" s="143"/>
      <c r="J64" s="144">
        <f>J107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1215</v>
      </c>
      <c r="E65" s="148"/>
      <c r="F65" s="148"/>
      <c r="G65" s="148"/>
      <c r="H65" s="148"/>
      <c r="I65" s="148"/>
      <c r="J65" s="149">
        <f>J108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127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5" t="str">
        <f>E7</f>
        <v>Napojení objektu na veřejnou kanalizaci II</v>
      </c>
      <c r="F75" s="366"/>
      <c r="G75" s="366"/>
      <c r="H75" s="36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110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4" t="str">
        <f>E9</f>
        <v>SO-04 - Sanace kanalizace</v>
      </c>
      <c r="F77" s="367"/>
      <c r="G77" s="367"/>
      <c r="H77" s="367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16. 2. 2024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ČR-SPÚ, Pobočka Svitavy</v>
      </c>
      <c r="G81" s="36"/>
      <c r="H81" s="36"/>
      <c r="I81" s="29" t="s">
        <v>31</v>
      </c>
      <c r="J81" s="32" t="str">
        <f>E21</f>
        <v>Agroprojekce Litomyšl, s.r.o.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29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 xml:space="preserve"> 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51"/>
      <c r="B84" s="152"/>
      <c r="C84" s="153" t="s">
        <v>128</v>
      </c>
      <c r="D84" s="154" t="s">
        <v>56</v>
      </c>
      <c r="E84" s="154" t="s">
        <v>52</v>
      </c>
      <c r="F84" s="154" t="s">
        <v>53</v>
      </c>
      <c r="G84" s="154" t="s">
        <v>129</v>
      </c>
      <c r="H84" s="154" t="s">
        <v>130</v>
      </c>
      <c r="I84" s="154" t="s">
        <v>131</v>
      </c>
      <c r="J84" s="154" t="s">
        <v>114</v>
      </c>
      <c r="K84" s="155" t="s">
        <v>132</v>
      </c>
      <c r="L84" s="156"/>
      <c r="M84" s="68" t="s">
        <v>19</v>
      </c>
      <c r="N84" s="69" t="s">
        <v>41</v>
      </c>
      <c r="O84" s="69" t="s">
        <v>133</v>
      </c>
      <c r="P84" s="69" t="s">
        <v>134</v>
      </c>
      <c r="Q84" s="69" t="s">
        <v>135</v>
      </c>
      <c r="R84" s="69" t="s">
        <v>136</v>
      </c>
      <c r="S84" s="69" t="s">
        <v>137</v>
      </c>
      <c r="T84" s="70" t="s">
        <v>138</v>
      </c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</row>
    <row r="85" spans="1:65" s="2" customFormat="1" ht="22.9" customHeight="1">
      <c r="A85" s="34"/>
      <c r="B85" s="35"/>
      <c r="C85" s="75" t="s">
        <v>139</v>
      </c>
      <c r="D85" s="36"/>
      <c r="E85" s="36"/>
      <c r="F85" s="36"/>
      <c r="G85" s="36"/>
      <c r="H85" s="36"/>
      <c r="I85" s="36"/>
      <c r="J85" s="157">
        <f>BK85</f>
        <v>0</v>
      </c>
      <c r="K85" s="36"/>
      <c r="L85" s="39"/>
      <c r="M85" s="71"/>
      <c r="N85" s="158"/>
      <c r="O85" s="72"/>
      <c r="P85" s="159">
        <f>P86+P107</f>
        <v>0</v>
      </c>
      <c r="Q85" s="72"/>
      <c r="R85" s="159">
        <f>R86+R107</f>
        <v>1.0524500000000001</v>
      </c>
      <c r="S85" s="72"/>
      <c r="T85" s="160">
        <f>T86+T107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70</v>
      </c>
      <c r="AU85" s="17" t="s">
        <v>115</v>
      </c>
      <c r="BK85" s="161">
        <f>BK86+BK107</f>
        <v>0</v>
      </c>
    </row>
    <row r="86" spans="1:65" s="12" customFormat="1" ht="25.9" customHeight="1">
      <c r="B86" s="162"/>
      <c r="C86" s="163"/>
      <c r="D86" s="164" t="s">
        <v>70</v>
      </c>
      <c r="E86" s="165" t="s">
        <v>140</v>
      </c>
      <c r="F86" s="165" t="s">
        <v>141</v>
      </c>
      <c r="G86" s="163"/>
      <c r="H86" s="163"/>
      <c r="I86" s="166"/>
      <c r="J86" s="167">
        <f>BK86</f>
        <v>0</v>
      </c>
      <c r="K86" s="163"/>
      <c r="L86" s="168"/>
      <c r="M86" s="169"/>
      <c r="N86" s="170"/>
      <c r="O86" s="170"/>
      <c r="P86" s="171">
        <f>P87+P96+P102</f>
        <v>0</v>
      </c>
      <c r="Q86" s="170"/>
      <c r="R86" s="171">
        <f>R87+R96+R102</f>
        <v>1.0524500000000001</v>
      </c>
      <c r="S86" s="170"/>
      <c r="T86" s="172">
        <f>T87+T96+T102</f>
        <v>0</v>
      </c>
      <c r="AR86" s="173" t="s">
        <v>79</v>
      </c>
      <c r="AT86" s="174" t="s">
        <v>70</v>
      </c>
      <c r="AU86" s="174" t="s">
        <v>71</v>
      </c>
      <c r="AY86" s="173" t="s">
        <v>142</v>
      </c>
      <c r="BK86" s="175">
        <f>BK87+BK96+BK102</f>
        <v>0</v>
      </c>
    </row>
    <row r="87" spans="1:65" s="12" customFormat="1" ht="22.9" customHeight="1">
      <c r="B87" s="162"/>
      <c r="C87" s="163"/>
      <c r="D87" s="164" t="s">
        <v>70</v>
      </c>
      <c r="E87" s="176" t="s">
        <v>165</v>
      </c>
      <c r="F87" s="176" t="s">
        <v>1142</v>
      </c>
      <c r="G87" s="163"/>
      <c r="H87" s="163"/>
      <c r="I87" s="166"/>
      <c r="J87" s="177">
        <f>BK87</f>
        <v>0</v>
      </c>
      <c r="K87" s="163"/>
      <c r="L87" s="168"/>
      <c r="M87" s="169"/>
      <c r="N87" s="170"/>
      <c r="O87" s="170"/>
      <c r="P87" s="171">
        <f>SUM(P88:P95)</f>
        <v>0</v>
      </c>
      <c r="Q87" s="170"/>
      <c r="R87" s="171">
        <f>SUM(R88:R95)</f>
        <v>0</v>
      </c>
      <c r="S87" s="170"/>
      <c r="T87" s="172">
        <f>SUM(T88:T95)</f>
        <v>0</v>
      </c>
      <c r="AR87" s="173" t="s">
        <v>79</v>
      </c>
      <c r="AT87" s="174" t="s">
        <v>70</v>
      </c>
      <c r="AU87" s="174" t="s">
        <v>79</v>
      </c>
      <c r="AY87" s="173" t="s">
        <v>142</v>
      </c>
      <c r="BK87" s="175">
        <f>SUM(BK88:BK95)</f>
        <v>0</v>
      </c>
    </row>
    <row r="88" spans="1:65" s="2" customFormat="1" ht="16.5" customHeight="1">
      <c r="A88" s="34"/>
      <c r="B88" s="35"/>
      <c r="C88" s="178" t="s">
        <v>79</v>
      </c>
      <c r="D88" s="178" t="s">
        <v>144</v>
      </c>
      <c r="E88" s="179" t="s">
        <v>1216</v>
      </c>
      <c r="F88" s="180" t="s">
        <v>1217</v>
      </c>
      <c r="G88" s="181" t="s">
        <v>160</v>
      </c>
      <c r="H88" s="182">
        <v>40</v>
      </c>
      <c r="I88" s="183"/>
      <c r="J88" s="184">
        <f>ROUND(I88*H88,2)</f>
        <v>0</v>
      </c>
      <c r="K88" s="180" t="s">
        <v>148</v>
      </c>
      <c r="L88" s="39"/>
      <c r="M88" s="185" t="s">
        <v>19</v>
      </c>
      <c r="N88" s="186" t="s">
        <v>42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149</v>
      </c>
      <c r="AT88" s="189" t="s">
        <v>144</v>
      </c>
      <c r="AU88" s="189" t="s">
        <v>82</v>
      </c>
      <c r="AY88" s="17" t="s">
        <v>142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7" t="s">
        <v>79</v>
      </c>
      <c r="BK88" s="190">
        <f>ROUND(I88*H88,2)</f>
        <v>0</v>
      </c>
      <c r="BL88" s="17" t="s">
        <v>149</v>
      </c>
      <c r="BM88" s="189" t="s">
        <v>1218</v>
      </c>
    </row>
    <row r="89" spans="1:65" s="2" customFormat="1" ht="11.25">
      <c r="A89" s="34"/>
      <c r="B89" s="35"/>
      <c r="C89" s="36"/>
      <c r="D89" s="191" t="s">
        <v>151</v>
      </c>
      <c r="E89" s="36"/>
      <c r="F89" s="192" t="s">
        <v>1219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151</v>
      </c>
      <c r="AU89" s="17" t="s">
        <v>82</v>
      </c>
    </row>
    <row r="90" spans="1:65" s="2" customFormat="1" ht="11.25">
      <c r="A90" s="34"/>
      <c r="B90" s="35"/>
      <c r="C90" s="36"/>
      <c r="D90" s="196" t="s">
        <v>153</v>
      </c>
      <c r="E90" s="36"/>
      <c r="F90" s="197" t="s">
        <v>1220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153</v>
      </c>
      <c r="AU90" s="17" t="s">
        <v>82</v>
      </c>
    </row>
    <row r="91" spans="1:65" s="2" customFormat="1" ht="19.5">
      <c r="A91" s="34"/>
      <c r="B91" s="35"/>
      <c r="C91" s="36"/>
      <c r="D91" s="191" t="s">
        <v>351</v>
      </c>
      <c r="E91" s="36"/>
      <c r="F91" s="219" t="s">
        <v>1221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351</v>
      </c>
      <c r="AU91" s="17" t="s">
        <v>82</v>
      </c>
    </row>
    <row r="92" spans="1:65" s="2" customFormat="1" ht="16.5" customHeight="1">
      <c r="A92" s="34"/>
      <c r="B92" s="35"/>
      <c r="C92" s="178" t="s">
        <v>82</v>
      </c>
      <c r="D92" s="178" t="s">
        <v>144</v>
      </c>
      <c r="E92" s="179" t="s">
        <v>1222</v>
      </c>
      <c r="F92" s="180" t="s">
        <v>1223</v>
      </c>
      <c r="G92" s="181" t="s">
        <v>160</v>
      </c>
      <c r="H92" s="182">
        <v>40</v>
      </c>
      <c r="I92" s="183"/>
      <c r="J92" s="184">
        <f>ROUND(I92*H92,2)</f>
        <v>0</v>
      </c>
      <c r="K92" s="180" t="s">
        <v>148</v>
      </c>
      <c r="L92" s="39"/>
      <c r="M92" s="185" t="s">
        <v>19</v>
      </c>
      <c r="N92" s="186" t="s">
        <v>42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149</v>
      </c>
      <c r="AT92" s="189" t="s">
        <v>144</v>
      </c>
      <c r="AU92" s="189" t="s">
        <v>82</v>
      </c>
      <c r="AY92" s="17" t="s">
        <v>142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79</v>
      </c>
      <c r="BK92" s="190">
        <f>ROUND(I92*H92,2)</f>
        <v>0</v>
      </c>
      <c r="BL92" s="17" t="s">
        <v>149</v>
      </c>
      <c r="BM92" s="189" t="s">
        <v>1224</v>
      </c>
    </row>
    <row r="93" spans="1:65" s="2" customFormat="1" ht="11.25">
      <c r="A93" s="34"/>
      <c r="B93" s="35"/>
      <c r="C93" s="36"/>
      <c r="D93" s="191" t="s">
        <v>151</v>
      </c>
      <c r="E93" s="36"/>
      <c r="F93" s="192" t="s">
        <v>1225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151</v>
      </c>
      <c r="AU93" s="17" t="s">
        <v>82</v>
      </c>
    </row>
    <row r="94" spans="1:65" s="2" customFormat="1" ht="11.25">
      <c r="A94" s="34"/>
      <c r="B94" s="35"/>
      <c r="C94" s="36"/>
      <c r="D94" s="196" t="s">
        <v>153</v>
      </c>
      <c r="E94" s="36"/>
      <c r="F94" s="197" t="s">
        <v>1226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153</v>
      </c>
      <c r="AU94" s="17" t="s">
        <v>82</v>
      </c>
    </row>
    <row r="95" spans="1:65" s="2" customFormat="1" ht="19.5">
      <c r="A95" s="34"/>
      <c r="B95" s="35"/>
      <c r="C95" s="36"/>
      <c r="D95" s="191" t="s">
        <v>351</v>
      </c>
      <c r="E95" s="36"/>
      <c r="F95" s="219" t="s">
        <v>1221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351</v>
      </c>
      <c r="AU95" s="17" t="s">
        <v>82</v>
      </c>
    </row>
    <row r="96" spans="1:65" s="12" customFormat="1" ht="22.9" customHeight="1">
      <c r="B96" s="162"/>
      <c r="C96" s="163"/>
      <c r="D96" s="164" t="s">
        <v>70</v>
      </c>
      <c r="E96" s="176" t="s">
        <v>204</v>
      </c>
      <c r="F96" s="176" t="s">
        <v>372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SUM(P97:P101)</f>
        <v>0</v>
      </c>
      <c r="Q96" s="170"/>
      <c r="R96" s="171">
        <f>SUM(R97:R101)</f>
        <v>1.0504</v>
      </c>
      <c r="S96" s="170"/>
      <c r="T96" s="172">
        <f>SUM(T97:T101)</f>
        <v>0</v>
      </c>
      <c r="AR96" s="173" t="s">
        <v>79</v>
      </c>
      <c r="AT96" s="174" t="s">
        <v>70</v>
      </c>
      <c r="AU96" s="174" t="s">
        <v>79</v>
      </c>
      <c r="AY96" s="173" t="s">
        <v>142</v>
      </c>
      <c r="BK96" s="175">
        <f>SUM(BK97:BK101)</f>
        <v>0</v>
      </c>
    </row>
    <row r="97" spans="1:65" s="2" customFormat="1" ht="16.5" customHeight="1">
      <c r="A97" s="34"/>
      <c r="B97" s="35"/>
      <c r="C97" s="178" t="s">
        <v>165</v>
      </c>
      <c r="D97" s="178" t="s">
        <v>144</v>
      </c>
      <c r="E97" s="179" t="s">
        <v>1227</v>
      </c>
      <c r="F97" s="180" t="s">
        <v>1228</v>
      </c>
      <c r="G97" s="181" t="s">
        <v>160</v>
      </c>
      <c r="H97" s="182">
        <v>40</v>
      </c>
      <c r="I97" s="183"/>
      <c r="J97" s="184">
        <f>ROUND(I97*H97,2)</f>
        <v>0</v>
      </c>
      <c r="K97" s="180" t="s">
        <v>148</v>
      </c>
      <c r="L97" s="39"/>
      <c r="M97" s="185" t="s">
        <v>19</v>
      </c>
      <c r="N97" s="186" t="s">
        <v>42</v>
      </c>
      <c r="O97" s="64"/>
      <c r="P97" s="187">
        <f>O97*H97</f>
        <v>0</v>
      </c>
      <c r="Q97" s="187">
        <v>2.6259999999999999E-2</v>
      </c>
      <c r="R97" s="187">
        <f>Q97*H97</f>
        <v>1.0504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149</v>
      </c>
      <c r="AT97" s="189" t="s">
        <v>144</v>
      </c>
      <c r="AU97" s="189" t="s">
        <v>82</v>
      </c>
      <c r="AY97" s="17" t="s">
        <v>142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149</v>
      </c>
      <c r="BM97" s="189" t="s">
        <v>1229</v>
      </c>
    </row>
    <row r="98" spans="1:65" s="2" customFormat="1" ht="11.25">
      <c r="A98" s="34"/>
      <c r="B98" s="35"/>
      <c r="C98" s="36"/>
      <c r="D98" s="191" t="s">
        <v>151</v>
      </c>
      <c r="E98" s="36"/>
      <c r="F98" s="192" t="s">
        <v>1230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151</v>
      </c>
      <c r="AU98" s="17" t="s">
        <v>82</v>
      </c>
    </row>
    <row r="99" spans="1:65" s="2" customFormat="1" ht="11.25">
      <c r="A99" s="34"/>
      <c r="B99" s="35"/>
      <c r="C99" s="36"/>
      <c r="D99" s="196" t="s">
        <v>153</v>
      </c>
      <c r="E99" s="36"/>
      <c r="F99" s="197" t="s">
        <v>1231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153</v>
      </c>
      <c r="AU99" s="17" t="s">
        <v>82</v>
      </c>
    </row>
    <row r="100" spans="1:65" s="2" customFormat="1" ht="19.5">
      <c r="A100" s="34"/>
      <c r="B100" s="35"/>
      <c r="C100" s="36"/>
      <c r="D100" s="191" t="s">
        <v>351</v>
      </c>
      <c r="E100" s="36"/>
      <c r="F100" s="219" t="s">
        <v>1232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351</v>
      </c>
      <c r="AU100" s="17" t="s">
        <v>82</v>
      </c>
    </row>
    <row r="101" spans="1:65" s="13" customFormat="1" ht="11.25">
      <c r="B101" s="198"/>
      <c r="C101" s="199"/>
      <c r="D101" s="191" t="s">
        <v>155</v>
      </c>
      <c r="E101" s="200" t="s">
        <v>19</v>
      </c>
      <c r="F101" s="201" t="s">
        <v>1233</v>
      </c>
      <c r="G101" s="199"/>
      <c r="H101" s="202">
        <v>40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155</v>
      </c>
      <c r="AU101" s="208" t="s">
        <v>82</v>
      </c>
      <c r="AV101" s="13" t="s">
        <v>82</v>
      </c>
      <c r="AW101" s="13" t="s">
        <v>33</v>
      </c>
      <c r="AX101" s="13" t="s">
        <v>79</v>
      </c>
      <c r="AY101" s="208" t="s">
        <v>142</v>
      </c>
    </row>
    <row r="102" spans="1:65" s="12" customFormat="1" ht="22.9" customHeight="1">
      <c r="B102" s="162"/>
      <c r="C102" s="163"/>
      <c r="D102" s="164" t="s">
        <v>70</v>
      </c>
      <c r="E102" s="176" t="s">
        <v>214</v>
      </c>
      <c r="F102" s="176" t="s">
        <v>692</v>
      </c>
      <c r="G102" s="163"/>
      <c r="H102" s="163"/>
      <c r="I102" s="166"/>
      <c r="J102" s="177">
        <f>BK102</f>
        <v>0</v>
      </c>
      <c r="K102" s="163"/>
      <c r="L102" s="168"/>
      <c r="M102" s="169"/>
      <c r="N102" s="170"/>
      <c r="O102" s="170"/>
      <c r="P102" s="171">
        <f>SUM(P103:P106)</f>
        <v>0</v>
      </c>
      <c r="Q102" s="170"/>
      <c r="R102" s="171">
        <f>SUM(R103:R106)</f>
        <v>2.0500000000000002E-3</v>
      </c>
      <c r="S102" s="170"/>
      <c r="T102" s="172">
        <f>SUM(T103:T106)</f>
        <v>0</v>
      </c>
      <c r="AR102" s="173" t="s">
        <v>79</v>
      </c>
      <c r="AT102" s="174" t="s">
        <v>70</v>
      </c>
      <c r="AU102" s="174" t="s">
        <v>79</v>
      </c>
      <c r="AY102" s="173" t="s">
        <v>142</v>
      </c>
      <c r="BK102" s="175">
        <f>SUM(BK103:BK106)</f>
        <v>0</v>
      </c>
    </row>
    <row r="103" spans="1:65" s="2" customFormat="1" ht="16.5" customHeight="1">
      <c r="A103" s="34"/>
      <c r="B103" s="35"/>
      <c r="C103" s="178" t="s">
        <v>149</v>
      </c>
      <c r="D103" s="178" t="s">
        <v>144</v>
      </c>
      <c r="E103" s="179" t="s">
        <v>1234</v>
      </c>
      <c r="F103" s="180" t="s">
        <v>1235</v>
      </c>
      <c r="G103" s="181" t="s">
        <v>160</v>
      </c>
      <c r="H103" s="182">
        <v>40</v>
      </c>
      <c r="I103" s="183"/>
      <c r="J103" s="184">
        <f>ROUND(I103*H103,2)</f>
        <v>0</v>
      </c>
      <c r="K103" s="180" t="s">
        <v>19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5.0000000000000002E-5</v>
      </c>
      <c r="R103" s="187">
        <f>Q103*H103</f>
        <v>2E-3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149</v>
      </c>
      <c r="AT103" s="189" t="s">
        <v>144</v>
      </c>
      <c r="AU103" s="189" t="s">
        <v>82</v>
      </c>
      <c r="AY103" s="17" t="s">
        <v>142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79</v>
      </c>
      <c r="BK103" s="190">
        <f>ROUND(I103*H103,2)</f>
        <v>0</v>
      </c>
      <c r="BL103" s="17" t="s">
        <v>149</v>
      </c>
      <c r="BM103" s="189" t="s">
        <v>1236</v>
      </c>
    </row>
    <row r="104" spans="1:65" s="2" customFormat="1" ht="11.25">
      <c r="A104" s="34"/>
      <c r="B104" s="35"/>
      <c r="C104" s="36"/>
      <c r="D104" s="191" t="s">
        <v>151</v>
      </c>
      <c r="E104" s="36"/>
      <c r="F104" s="192" t="s">
        <v>1235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151</v>
      </c>
      <c r="AU104" s="17" t="s">
        <v>82</v>
      </c>
    </row>
    <row r="105" spans="1:65" s="2" customFormat="1" ht="16.5" customHeight="1">
      <c r="A105" s="34"/>
      <c r="B105" s="35"/>
      <c r="C105" s="178" t="s">
        <v>178</v>
      </c>
      <c r="D105" s="178" t="s">
        <v>144</v>
      </c>
      <c r="E105" s="179" t="s">
        <v>1237</v>
      </c>
      <c r="F105" s="180" t="s">
        <v>1238</v>
      </c>
      <c r="G105" s="181" t="s">
        <v>715</v>
      </c>
      <c r="H105" s="182">
        <v>1</v>
      </c>
      <c r="I105" s="183"/>
      <c r="J105" s="184">
        <f>ROUND(I105*H105,2)</f>
        <v>0</v>
      </c>
      <c r="K105" s="180" t="s">
        <v>19</v>
      </c>
      <c r="L105" s="39"/>
      <c r="M105" s="185" t="s">
        <v>19</v>
      </c>
      <c r="N105" s="186" t="s">
        <v>42</v>
      </c>
      <c r="O105" s="64"/>
      <c r="P105" s="187">
        <f>O105*H105</f>
        <v>0</v>
      </c>
      <c r="Q105" s="187">
        <v>5.0000000000000002E-5</v>
      </c>
      <c r="R105" s="187">
        <f>Q105*H105</f>
        <v>5.0000000000000002E-5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149</v>
      </c>
      <c r="AT105" s="189" t="s">
        <v>144</v>
      </c>
      <c r="AU105" s="189" t="s">
        <v>82</v>
      </c>
      <c r="AY105" s="17" t="s">
        <v>142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149</v>
      </c>
      <c r="BM105" s="189" t="s">
        <v>1239</v>
      </c>
    </row>
    <row r="106" spans="1:65" s="2" customFormat="1" ht="11.25">
      <c r="A106" s="34"/>
      <c r="B106" s="35"/>
      <c r="C106" s="36"/>
      <c r="D106" s="191" t="s">
        <v>151</v>
      </c>
      <c r="E106" s="36"/>
      <c r="F106" s="192" t="s">
        <v>1238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151</v>
      </c>
      <c r="AU106" s="17" t="s">
        <v>82</v>
      </c>
    </row>
    <row r="107" spans="1:65" s="12" customFormat="1" ht="25.9" customHeight="1">
      <c r="B107" s="162"/>
      <c r="C107" s="163"/>
      <c r="D107" s="164" t="s">
        <v>70</v>
      </c>
      <c r="E107" s="165" t="s">
        <v>267</v>
      </c>
      <c r="F107" s="165" t="s">
        <v>1240</v>
      </c>
      <c r="G107" s="163"/>
      <c r="H107" s="163"/>
      <c r="I107" s="166"/>
      <c r="J107" s="167">
        <f>BK107</f>
        <v>0</v>
      </c>
      <c r="K107" s="163"/>
      <c r="L107" s="168"/>
      <c r="M107" s="169"/>
      <c r="N107" s="170"/>
      <c r="O107" s="170"/>
      <c r="P107" s="171">
        <f>P108</f>
        <v>0</v>
      </c>
      <c r="Q107" s="170"/>
      <c r="R107" s="171">
        <f>R108</f>
        <v>0</v>
      </c>
      <c r="S107" s="170"/>
      <c r="T107" s="172">
        <f>T108</f>
        <v>0</v>
      </c>
      <c r="AR107" s="173" t="s">
        <v>165</v>
      </c>
      <c r="AT107" s="174" t="s">
        <v>70</v>
      </c>
      <c r="AU107" s="174" t="s">
        <v>71</v>
      </c>
      <c r="AY107" s="173" t="s">
        <v>142</v>
      </c>
      <c r="BK107" s="175">
        <f>BK108</f>
        <v>0</v>
      </c>
    </row>
    <row r="108" spans="1:65" s="12" customFormat="1" ht="22.9" customHeight="1">
      <c r="B108" s="162"/>
      <c r="C108" s="163"/>
      <c r="D108" s="164" t="s">
        <v>70</v>
      </c>
      <c r="E108" s="176" t="s">
        <v>1241</v>
      </c>
      <c r="F108" s="176" t="s">
        <v>1242</v>
      </c>
      <c r="G108" s="163"/>
      <c r="H108" s="163"/>
      <c r="I108" s="166"/>
      <c r="J108" s="177">
        <f>BK108</f>
        <v>0</v>
      </c>
      <c r="K108" s="163"/>
      <c r="L108" s="168"/>
      <c r="M108" s="169"/>
      <c r="N108" s="170"/>
      <c r="O108" s="170"/>
      <c r="P108" s="171">
        <f>SUM(P109:P112)</f>
        <v>0</v>
      </c>
      <c r="Q108" s="170"/>
      <c r="R108" s="171">
        <f>SUM(R109:R112)</f>
        <v>0</v>
      </c>
      <c r="S108" s="170"/>
      <c r="T108" s="172">
        <f>SUM(T109:T112)</f>
        <v>0</v>
      </c>
      <c r="AR108" s="173" t="s">
        <v>165</v>
      </c>
      <c r="AT108" s="174" t="s">
        <v>70</v>
      </c>
      <c r="AU108" s="174" t="s">
        <v>79</v>
      </c>
      <c r="AY108" s="173" t="s">
        <v>142</v>
      </c>
      <c r="BK108" s="175">
        <f>SUM(BK109:BK112)</f>
        <v>0</v>
      </c>
    </row>
    <row r="109" spans="1:65" s="2" customFormat="1" ht="16.5" customHeight="1">
      <c r="A109" s="34"/>
      <c r="B109" s="35"/>
      <c r="C109" s="178" t="s">
        <v>186</v>
      </c>
      <c r="D109" s="178" t="s">
        <v>144</v>
      </c>
      <c r="E109" s="179" t="s">
        <v>1243</v>
      </c>
      <c r="F109" s="180" t="s">
        <v>1244</v>
      </c>
      <c r="G109" s="181" t="s">
        <v>160</v>
      </c>
      <c r="H109" s="182">
        <v>40</v>
      </c>
      <c r="I109" s="183"/>
      <c r="J109" s="184">
        <f>ROUND(I109*H109,2)</f>
        <v>0</v>
      </c>
      <c r="K109" s="180" t="s">
        <v>148</v>
      </c>
      <c r="L109" s="39"/>
      <c r="M109" s="185" t="s">
        <v>19</v>
      </c>
      <c r="N109" s="186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575</v>
      </c>
      <c r="AT109" s="189" t="s">
        <v>144</v>
      </c>
      <c r="AU109" s="189" t="s">
        <v>82</v>
      </c>
      <c r="AY109" s="17" t="s">
        <v>142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575</v>
      </c>
      <c r="BM109" s="189" t="s">
        <v>1245</v>
      </c>
    </row>
    <row r="110" spans="1:65" s="2" customFormat="1" ht="11.25">
      <c r="A110" s="34"/>
      <c r="B110" s="35"/>
      <c r="C110" s="36"/>
      <c r="D110" s="191" t="s">
        <v>151</v>
      </c>
      <c r="E110" s="36"/>
      <c r="F110" s="192" t="s">
        <v>1244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151</v>
      </c>
      <c r="AU110" s="17" t="s">
        <v>82</v>
      </c>
    </row>
    <row r="111" spans="1:65" s="2" customFormat="1" ht="11.25">
      <c r="A111" s="34"/>
      <c r="B111" s="35"/>
      <c r="C111" s="36"/>
      <c r="D111" s="196" t="s">
        <v>153</v>
      </c>
      <c r="E111" s="36"/>
      <c r="F111" s="197" t="s">
        <v>1246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153</v>
      </c>
      <c r="AU111" s="17" t="s">
        <v>82</v>
      </c>
    </row>
    <row r="112" spans="1:65" s="13" customFormat="1" ht="11.25">
      <c r="B112" s="198"/>
      <c r="C112" s="199"/>
      <c r="D112" s="191" t="s">
        <v>155</v>
      </c>
      <c r="E112" s="200" t="s">
        <v>19</v>
      </c>
      <c r="F112" s="201" t="s">
        <v>1247</v>
      </c>
      <c r="G112" s="199"/>
      <c r="H112" s="202">
        <v>40</v>
      </c>
      <c r="I112" s="203"/>
      <c r="J112" s="199"/>
      <c r="K112" s="199"/>
      <c r="L112" s="204"/>
      <c r="M112" s="224"/>
      <c r="N112" s="225"/>
      <c r="O112" s="225"/>
      <c r="P112" s="225"/>
      <c r="Q112" s="225"/>
      <c r="R112" s="225"/>
      <c r="S112" s="225"/>
      <c r="T112" s="226"/>
      <c r="AT112" s="208" t="s">
        <v>155</v>
      </c>
      <c r="AU112" s="208" t="s">
        <v>82</v>
      </c>
      <c r="AV112" s="13" t="s">
        <v>82</v>
      </c>
      <c r="AW112" s="13" t="s">
        <v>33</v>
      </c>
      <c r="AX112" s="13" t="s">
        <v>79</v>
      </c>
      <c r="AY112" s="208" t="s">
        <v>142</v>
      </c>
    </row>
    <row r="113" spans="1:31" s="2" customFormat="1" ht="6.95" customHeight="1">
      <c r="A113" s="34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39"/>
      <c r="M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</sheetData>
  <sheetProtection algorithmName="SHA-512" hashValue="o81oZodIq23W2rreDTjD1w9Av/Dm7UoIiPx0UFGoDStr1qrf0Y5Jr8P6WxnOuPhODAIlGJS5xSy9T6HYAIsA0w==" saltValue="rOUoPoPL3UJHuyr4vXZe5F8m2YiFaNlDsFykItqtjU7xvF8oM2D+ShyLfRR/J18WWWuWkq93ye6mYV3wxUILpw==" spinCount="100000" sheet="1" objects="1" scenarios="1" formatColumns="0" formatRows="0" autoFilter="0"/>
  <autoFilter ref="C84:K11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9" r:id="rId3"/>
    <hyperlink ref="F111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1" customFormat="1" ht="12" customHeight="1">
      <c r="B8" s="20"/>
      <c r="D8" s="112" t="s">
        <v>110</v>
      </c>
      <c r="L8" s="20"/>
    </row>
    <row r="9" spans="1:46" s="2" customFormat="1" ht="16.5" customHeight="1">
      <c r="A9" s="34"/>
      <c r="B9" s="39"/>
      <c r="C9" s="34"/>
      <c r="D9" s="34"/>
      <c r="E9" s="358" t="s">
        <v>1248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1249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0" t="s">
        <v>1250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16. 2. 2024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2" t="str">
        <f>'Rekapitulace stavby'!E14</f>
        <v>Vyplň údaj</v>
      </c>
      <c r="F20" s="363"/>
      <c r="G20" s="363"/>
      <c r="H20" s="363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4" t="s">
        <v>19</v>
      </c>
      <c r="F29" s="364"/>
      <c r="G29" s="364"/>
      <c r="H29" s="364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ROUND((SUM(BE88:BE118)),  2)</f>
        <v>0</v>
      </c>
      <c r="G35" s="34"/>
      <c r="H35" s="34"/>
      <c r="I35" s="124">
        <v>0.21</v>
      </c>
      <c r="J35" s="123">
        <f>ROUND(((SUM(BE88:BE118))*I35),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ROUND((SUM(BF88:BF118)),  2)</f>
        <v>0</v>
      </c>
      <c r="G36" s="34"/>
      <c r="H36" s="34"/>
      <c r="I36" s="124">
        <v>0.12</v>
      </c>
      <c r="J36" s="123">
        <f>ROUND(((SUM(BF88:BF118))*I36),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ROUND((SUM(BG88:BG118)),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ROUND((SUM(BH88:BH118)),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ROUND((SUM(BI88:BI118)),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112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5" t="str">
        <f>E7</f>
        <v>Napojení objektu na veřejnou kanalizaci II</v>
      </c>
      <c r="F50" s="366"/>
      <c r="G50" s="366"/>
      <c r="H50" s="366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5" t="s">
        <v>1248</v>
      </c>
      <c r="F52" s="367"/>
      <c r="G52" s="367"/>
      <c r="H52" s="36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1249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4" t="str">
        <f>E11</f>
        <v>SO-05.1 - Vyklizení</v>
      </c>
      <c r="F54" s="367"/>
      <c r="G54" s="367"/>
      <c r="H54" s="36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16. 2. 2024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ČR-SPÚ, Pobočka Svitavy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113</v>
      </c>
      <c r="D61" s="137"/>
      <c r="E61" s="137"/>
      <c r="F61" s="137"/>
      <c r="G61" s="137"/>
      <c r="H61" s="137"/>
      <c r="I61" s="137"/>
      <c r="J61" s="138" t="s">
        <v>114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115</v>
      </c>
    </row>
    <row r="64" spans="1:47" s="9" customFormat="1" ht="24.95" customHeight="1">
      <c r="B64" s="140"/>
      <c r="C64" s="141"/>
      <c r="D64" s="142" t="s">
        <v>116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122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123</v>
      </c>
      <c r="E66" s="148"/>
      <c r="F66" s="148"/>
      <c r="G66" s="148"/>
      <c r="H66" s="148"/>
      <c r="I66" s="148"/>
      <c r="J66" s="149">
        <f>J102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127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5" t="str">
        <f>E7</f>
        <v>Napojení objektu na veřejnou kanalizaci II</v>
      </c>
      <c r="F76" s="366"/>
      <c r="G76" s="366"/>
      <c r="H76" s="36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110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5" t="s">
        <v>1248</v>
      </c>
      <c r="F78" s="367"/>
      <c r="G78" s="367"/>
      <c r="H78" s="367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1249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4" t="str">
        <f>E11</f>
        <v>SO-05.1 - Vyklizení</v>
      </c>
      <c r="F80" s="367"/>
      <c r="G80" s="367"/>
      <c r="H80" s="367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29" t="s">
        <v>23</v>
      </c>
      <c r="J82" s="59" t="str">
        <f>IF(J14="","",J14)</f>
        <v>16. 2. 2024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>ČR-SPÚ, Pobočka Svitavy</v>
      </c>
      <c r="G84" s="36"/>
      <c r="H84" s="36"/>
      <c r="I84" s="29" t="s">
        <v>31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29" t="s">
        <v>34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128</v>
      </c>
      <c r="D87" s="154" t="s">
        <v>56</v>
      </c>
      <c r="E87" s="154" t="s">
        <v>52</v>
      </c>
      <c r="F87" s="154" t="s">
        <v>53</v>
      </c>
      <c r="G87" s="154" t="s">
        <v>129</v>
      </c>
      <c r="H87" s="154" t="s">
        <v>130</v>
      </c>
      <c r="I87" s="154" t="s">
        <v>131</v>
      </c>
      <c r="J87" s="154" t="s">
        <v>114</v>
      </c>
      <c r="K87" s="155" t="s">
        <v>132</v>
      </c>
      <c r="L87" s="156"/>
      <c r="M87" s="68" t="s">
        <v>19</v>
      </c>
      <c r="N87" s="69" t="s">
        <v>41</v>
      </c>
      <c r="O87" s="69" t="s">
        <v>133</v>
      </c>
      <c r="P87" s="69" t="s">
        <v>134</v>
      </c>
      <c r="Q87" s="69" t="s">
        <v>135</v>
      </c>
      <c r="R87" s="69" t="s">
        <v>136</v>
      </c>
      <c r="S87" s="69" t="s">
        <v>137</v>
      </c>
      <c r="T87" s="70" t="s">
        <v>138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139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25.07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115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70</v>
      </c>
      <c r="E89" s="165" t="s">
        <v>140</v>
      </c>
      <c r="F89" s="165" t="s">
        <v>141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P90+P102</f>
        <v>0</v>
      </c>
      <c r="Q89" s="170"/>
      <c r="R89" s="171">
        <f>R90+R102</f>
        <v>0</v>
      </c>
      <c r="S89" s="170"/>
      <c r="T89" s="172">
        <f>T90+T102</f>
        <v>25.07</v>
      </c>
      <c r="AR89" s="173" t="s">
        <v>79</v>
      </c>
      <c r="AT89" s="174" t="s">
        <v>70</v>
      </c>
      <c r="AU89" s="174" t="s">
        <v>71</v>
      </c>
      <c r="AY89" s="173" t="s">
        <v>142</v>
      </c>
      <c r="BK89" s="175">
        <f>BK90+BK102</f>
        <v>0</v>
      </c>
    </row>
    <row r="90" spans="1:65" s="12" customFormat="1" ht="22.9" customHeight="1">
      <c r="B90" s="162"/>
      <c r="C90" s="163"/>
      <c r="D90" s="164" t="s">
        <v>70</v>
      </c>
      <c r="E90" s="176" t="s">
        <v>214</v>
      </c>
      <c r="F90" s="176" t="s">
        <v>692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SUM(P91:P101)</f>
        <v>0</v>
      </c>
      <c r="Q90" s="170"/>
      <c r="R90" s="171">
        <f>SUM(R91:R101)</f>
        <v>0</v>
      </c>
      <c r="S90" s="170"/>
      <c r="T90" s="172">
        <f>SUM(T91:T101)</f>
        <v>25.07</v>
      </c>
      <c r="AR90" s="173" t="s">
        <v>79</v>
      </c>
      <c r="AT90" s="174" t="s">
        <v>70</v>
      </c>
      <c r="AU90" s="174" t="s">
        <v>79</v>
      </c>
      <c r="AY90" s="173" t="s">
        <v>142</v>
      </c>
      <c r="BK90" s="175">
        <f>SUM(BK91:BK101)</f>
        <v>0</v>
      </c>
    </row>
    <row r="91" spans="1:65" s="2" customFormat="1" ht="21.75" customHeight="1">
      <c r="A91" s="34"/>
      <c r="B91" s="35"/>
      <c r="C91" s="178" t="s">
        <v>79</v>
      </c>
      <c r="D91" s="178" t="s">
        <v>144</v>
      </c>
      <c r="E91" s="179" t="s">
        <v>1251</v>
      </c>
      <c r="F91" s="180" t="s">
        <v>1252</v>
      </c>
      <c r="G91" s="181" t="s">
        <v>147</v>
      </c>
      <c r="H91" s="182">
        <v>545</v>
      </c>
      <c r="I91" s="183"/>
      <c r="J91" s="184">
        <f>ROUND(I91*H91,2)</f>
        <v>0</v>
      </c>
      <c r="K91" s="180" t="s">
        <v>148</v>
      </c>
      <c r="L91" s="39"/>
      <c r="M91" s="185" t="s">
        <v>19</v>
      </c>
      <c r="N91" s="186" t="s">
        <v>42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4.5999999999999999E-2</v>
      </c>
      <c r="T91" s="188">
        <f>S91*H91</f>
        <v>25.07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149</v>
      </c>
      <c r="AT91" s="189" t="s">
        <v>144</v>
      </c>
      <c r="AU91" s="189" t="s">
        <v>82</v>
      </c>
      <c r="AY91" s="17" t="s">
        <v>142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149</v>
      </c>
      <c r="BM91" s="189" t="s">
        <v>1253</v>
      </c>
    </row>
    <row r="92" spans="1:65" s="2" customFormat="1" ht="19.5">
      <c r="A92" s="34"/>
      <c r="B92" s="35"/>
      <c r="C92" s="36"/>
      <c r="D92" s="191" t="s">
        <v>151</v>
      </c>
      <c r="E92" s="36"/>
      <c r="F92" s="192" t="s">
        <v>1254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151</v>
      </c>
      <c r="AU92" s="17" t="s">
        <v>82</v>
      </c>
    </row>
    <row r="93" spans="1:65" s="2" customFormat="1" ht="11.25">
      <c r="A93" s="34"/>
      <c r="B93" s="35"/>
      <c r="C93" s="36"/>
      <c r="D93" s="196" t="s">
        <v>153</v>
      </c>
      <c r="E93" s="36"/>
      <c r="F93" s="197" t="s">
        <v>1255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153</v>
      </c>
      <c r="AU93" s="17" t="s">
        <v>82</v>
      </c>
    </row>
    <row r="94" spans="1:65" s="13" customFormat="1" ht="11.25">
      <c r="B94" s="198"/>
      <c r="C94" s="199"/>
      <c r="D94" s="191" t="s">
        <v>155</v>
      </c>
      <c r="E94" s="200" t="s">
        <v>19</v>
      </c>
      <c r="F94" s="201" t="s">
        <v>1256</v>
      </c>
      <c r="G94" s="199"/>
      <c r="H94" s="202">
        <v>545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155</v>
      </c>
      <c r="AU94" s="208" t="s">
        <v>82</v>
      </c>
      <c r="AV94" s="13" t="s">
        <v>82</v>
      </c>
      <c r="AW94" s="13" t="s">
        <v>33</v>
      </c>
      <c r="AX94" s="13" t="s">
        <v>79</v>
      </c>
      <c r="AY94" s="208" t="s">
        <v>142</v>
      </c>
    </row>
    <row r="95" spans="1:65" s="2" customFormat="1" ht="16.5" customHeight="1">
      <c r="A95" s="34"/>
      <c r="B95" s="35"/>
      <c r="C95" s="178" t="s">
        <v>82</v>
      </c>
      <c r="D95" s="178" t="s">
        <v>144</v>
      </c>
      <c r="E95" s="179" t="s">
        <v>1257</v>
      </c>
      <c r="F95" s="180" t="s">
        <v>1258</v>
      </c>
      <c r="G95" s="181" t="s">
        <v>147</v>
      </c>
      <c r="H95" s="182">
        <v>545</v>
      </c>
      <c r="I95" s="183"/>
      <c r="J95" s="184">
        <f>ROUND(I95*H95,2)</f>
        <v>0</v>
      </c>
      <c r="K95" s="180" t="s">
        <v>148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149</v>
      </c>
      <c r="AT95" s="189" t="s">
        <v>144</v>
      </c>
      <c r="AU95" s="189" t="s">
        <v>82</v>
      </c>
      <c r="AY95" s="17" t="s">
        <v>142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149</v>
      </c>
      <c r="BM95" s="189" t="s">
        <v>1259</v>
      </c>
    </row>
    <row r="96" spans="1:65" s="2" customFormat="1" ht="11.25">
      <c r="A96" s="34"/>
      <c r="B96" s="35"/>
      <c r="C96" s="36"/>
      <c r="D96" s="191" t="s">
        <v>151</v>
      </c>
      <c r="E96" s="36"/>
      <c r="F96" s="192" t="s">
        <v>1260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151</v>
      </c>
      <c r="AU96" s="17" t="s">
        <v>82</v>
      </c>
    </row>
    <row r="97" spans="1:65" s="2" customFormat="1" ht="11.25">
      <c r="A97" s="34"/>
      <c r="B97" s="35"/>
      <c r="C97" s="36"/>
      <c r="D97" s="196" t="s">
        <v>153</v>
      </c>
      <c r="E97" s="36"/>
      <c r="F97" s="197" t="s">
        <v>1261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153</v>
      </c>
      <c r="AU97" s="17" t="s">
        <v>82</v>
      </c>
    </row>
    <row r="98" spans="1:65" s="13" customFormat="1" ht="11.25">
      <c r="B98" s="198"/>
      <c r="C98" s="199"/>
      <c r="D98" s="191" t="s">
        <v>155</v>
      </c>
      <c r="E98" s="200" t="s">
        <v>19</v>
      </c>
      <c r="F98" s="201" t="s">
        <v>1256</v>
      </c>
      <c r="G98" s="199"/>
      <c r="H98" s="202">
        <v>545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155</v>
      </c>
      <c r="AU98" s="208" t="s">
        <v>82</v>
      </c>
      <c r="AV98" s="13" t="s">
        <v>82</v>
      </c>
      <c r="AW98" s="13" t="s">
        <v>33</v>
      </c>
      <c r="AX98" s="13" t="s">
        <v>79</v>
      </c>
      <c r="AY98" s="208" t="s">
        <v>142</v>
      </c>
    </row>
    <row r="99" spans="1:65" s="2" customFormat="1" ht="16.5" customHeight="1">
      <c r="A99" s="34"/>
      <c r="B99" s="35"/>
      <c r="C99" s="178" t="s">
        <v>165</v>
      </c>
      <c r="D99" s="178" t="s">
        <v>144</v>
      </c>
      <c r="E99" s="179" t="s">
        <v>1262</v>
      </c>
      <c r="F99" s="180" t="s">
        <v>1263</v>
      </c>
      <c r="G99" s="181" t="s">
        <v>715</v>
      </c>
      <c r="H99" s="182">
        <v>1</v>
      </c>
      <c r="I99" s="183"/>
      <c r="J99" s="184">
        <f>ROUND(I99*H99,2)</f>
        <v>0</v>
      </c>
      <c r="K99" s="180" t="s">
        <v>19</v>
      </c>
      <c r="L99" s="39"/>
      <c r="M99" s="185" t="s">
        <v>19</v>
      </c>
      <c r="N99" s="186" t="s">
        <v>42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149</v>
      </c>
      <c r="AT99" s="189" t="s">
        <v>144</v>
      </c>
      <c r="AU99" s="189" t="s">
        <v>82</v>
      </c>
      <c r="AY99" s="17" t="s">
        <v>142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149</v>
      </c>
      <c r="BM99" s="189" t="s">
        <v>1264</v>
      </c>
    </row>
    <row r="100" spans="1:65" s="2" customFormat="1" ht="11.25">
      <c r="A100" s="34"/>
      <c r="B100" s="35"/>
      <c r="C100" s="36"/>
      <c r="D100" s="191" t="s">
        <v>151</v>
      </c>
      <c r="E100" s="36"/>
      <c r="F100" s="192" t="s">
        <v>1263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151</v>
      </c>
      <c r="AU100" s="17" t="s">
        <v>82</v>
      </c>
    </row>
    <row r="101" spans="1:65" s="2" customFormat="1" ht="29.25">
      <c r="A101" s="34"/>
      <c r="B101" s="35"/>
      <c r="C101" s="36"/>
      <c r="D101" s="191" t="s">
        <v>351</v>
      </c>
      <c r="E101" s="36"/>
      <c r="F101" s="219" t="s">
        <v>1265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351</v>
      </c>
      <c r="AU101" s="17" t="s">
        <v>82</v>
      </c>
    </row>
    <row r="102" spans="1:65" s="12" customFormat="1" ht="22.9" customHeight="1">
      <c r="B102" s="162"/>
      <c r="C102" s="163"/>
      <c r="D102" s="164" t="s">
        <v>70</v>
      </c>
      <c r="E102" s="176" t="s">
        <v>744</v>
      </c>
      <c r="F102" s="176" t="s">
        <v>745</v>
      </c>
      <c r="G102" s="163"/>
      <c r="H102" s="163"/>
      <c r="I102" s="166"/>
      <c r="J102" s="177">
        <f>BK102</f>
        <v>0</v>
      </c>
      <c r="K102" s="163"/>
      <c r="L102" s="168"/>
      <c r="M102" s="169"/>
      <c r="N102" s="170"/>
      <c r="O102" s="170"/>
      <c r="P102" s="171">
        <f>SUM(P103:P118)</f>
        <v>0</v>
      </c>
      <c r="Q102" s="170"/>
      <c r="R102" s="171">
        <f>SUM(R103:R118)</f>
        <v>0</v>
      </c>
      <c r="S102" s="170"/>
      <c r="T102" s="172">
        <f>SUM(T103:T118)</f>
        <v>0</v>
      </c>
      <c r="AR102" s="173" t="s">
        <v>79</v>
      </c>
      <c r="AT102" s="174" t="s">
        <v>70</v>
      </c>
      <c r="AU102" s="174" t="s">
        <v>79</v>
      </c>
      <c r="AY102" s="173" t="s">
        <v>142</v>
      </c>
      <c r="BK102" s="175">
        <f>SUM(BK103:BK118)</f>
        <v>0</v>
      </c>
    </row>
    <row r="103" spans="1:65" s="2" customFormat="1" ht="16.5" customHeight="1">
      <c r="A103" s="34"/>
      <c r="B103" s="35"/>
      <c r="C103" s="178" t="s">
        <v>149</v>
      </c>
      <c r="D103" s="178" t="s">
        <v>144</v>
      </c>
      <c r="E103" s="179" t="s">
        <v>1266</v>
      </c>
      <c r="F103" s="180" t="s">
        <v>1267</v>
      </c>
      <c r="G103" s="181" t="s">
        <v>243</v>
      </c>
      <c r="H103" s="182">
        <v>25.07</v>
      </c>
      <c r="I103" s="183"/>
      <c r="J103" s="184">
        <f>ROUND(I103*H103,2)</f>
        <v>0</v>
      </c>
      <c r="K103" s="180" t="s">
        <v>148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149</v>
      </c>
      <c r="AT103" s="189" t="s">
        <v>144</v>
      </c>
      <c r="AU103" s="189" t="s">
        <v>82</v>
      </c>
      <c r="AY103" s="17" t="s">
        <v>142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79</v>
      </c>
      <c r="BK103" s="190">
        <f>ROUND(I103*H103,2)</f>
        <v>0</v>
      </c>
      <c r="BL103" s="17" t="s">
        <v>149</v>
      </c>
      <c r="BM103" s="189" t="s">
        <v>1268</v>
      </c>
    </row>
    <row r="104" spans="1:65" s="2" customFormat="1" ht="11.25">
      <c r="A104" s="34"/>
      <c r="B104" s="35"/>
      <c r="C104" s="36"/>
      <c r="D104" s="191" t="s">
        <v>151</v>
      </c>
      <c r="E104" s="36"/>
      <c r="F104" s="192" t="s">
        <v>1269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151</v>
      </c>
      <c r="AU104" s="17" t="s">
        <v>82</v>
      </c>
    </row>
    <row r="105" spans="1:65" s="2" customFormat="1" ht="11.25">
      <c r="A105" s="34"/>
      <c r="B105" s="35"/>
      <c r="C105" s="36"/>
      <c r="D105" s="196" t="s">
        <v>153</v>
      </c>
      <c r="E105" s="36"/>
      <c r="F105" s="197" t="s">
        <v>1270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153</v>
      </c>
      <c r="AU105" s="17" t="s">
        <v>82</v>
      </c>
    </row>
    <row r="106" spans="1:65" s="2" customFormat="1" ht="58.5">
      <c r="A106" s="34"/>
      <c r="B106" s="35"/>
      <c r="C106" s="36"/>
      <c r="D106" s="191" t="s">
        <v>351</v>
      </c>
      <c r="E106" s="36"/>
      <c r="F106" s="219" t="s">
        <v>1271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351</v>
      </c>
      <c r="AU106" s="17" t="s">
        <v>82</v>
      </c>
    </row>
    <row r="107" spans="1:65" s="2" customFormat="1" ht="16.5" customHeight="1">
      <c r="A107" s="34"/>
      <c r="B107" s="35"/>
      <c r="C107" s="178" t="s">
        <v>178</v>
      </c>
      <c r="D107" s="178" t="s">
        <v>144</v>
      </c>
      <c r="E107" s="179" t="s">
        <v>747</v>
      </c>
      <c r="F107" s="180" t="s">
        <v>748</v>
      </c>
      <c r="G107" s="181" t="s">
        <v>243</v>
      </c>
      <c r="H107" s="182">
        <v>25.07</v>
      </c>
      <c r="I107" s="183"/>
      <c r="J107" s="184">
        <f>ROUND(I107*H107,2)</f>
        <v>0</v>
      </c>
      <c r="K107" s="180" t="s">
        <v>148</v>
      </c>
      <c r="L107" s="39"/>
      <c r="M107" s="185" t="s">
        <v>19</v>
      </c>
      <c r="N107" s="186" t="s">
        <v>42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149</v>
      </c>
      <c r="AT107" s="189" t="s">
        <v>144</v>
      </c>
      <c r="AU107" s="189" t="s">
        <v>82</v>
      </c>
      <c r="AY107" s="17" t="s">
        <v>142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149</v>
      </c>
      <c r="BM107" s="189" t="s">
        <v>1272</v>
      </c>
    </row>
    <row r="108" spans="1:65" s="2" customFormat="1" ht="11.25">
      <c r="A108" s="34"/>
      <c r="B108" s="35"/>
      <c r="C108" s="36"/>
      <c r="D108" s="191" t="s">
        <v>151</v>
      </c>
      <c r="E108" s="36"/>
      <c r="F108" s="192" t="s">
        <v>750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151</v>
      </c>
      <c r="AU108" s="17" t="s">
        <v>82</v>
      </c>
    </row>
    <row r="109" spans="1:65" s="2" customFormat="1" ht="11.25">
      <c r="A109" s="34"/>
      <c r="B109" s="35"/>
      <c r="C109" s="36"/>
      <c r="D109" s="196" t="s">
        <v>153</v>
      </c>
      <c r="E109" s="36"/>
      <c r="F109" s="197" t="s">
        <v>751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153</v>
      </c>
      <c r="AU109" s="17" t="s">
        <v>82</v>
      </c>
    </row>
    <row r="110" spans="1:65" s="13" customFormat="1" ht="11.25">
      <c r="B110" s="198"/>
      <c r="C110" s="199"/>
      <c r="D110" s="191" t="s">
        <v>155</v>
      </c>
      <c r="E110" s="200" t="s">
        <v>19</v>
      </c>
      <c r="F110" s="201" t="s">
        <v>1273</v>
      </c>
      <c r="G110" s="199"/>
      <c r="H110" s="202">
        <v>25.07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155</v>
      </c>
      <c r="AU110" s="208" t="s">
        <v>82</v>
      </c>
      <c r="AV110" s="13" t="s">
        <v>82</v>
      </c>
      <c r="AW110" s="13" t="s">
        <v>33</v>
      </c>
      <c r="AX110" s="13" t="s">
        <v>79</v>
      </c>
      <c r="AY110" s="208" t="s">
        <v>142</v>
      </c>
    </row>
    <row r="111" spans="1:65" s="2" customFormat="1" ht="16.5" customHeight="1">
      <c r="A111" s="34"/>
      <c r="B111" s="35"/>
      <c r="C111" s="178" t="s">
        <v>186</v>
      </c>
      <c r="D111" s="178" t="s">
        <v>144</v>
      </c>
      <c r="E111" s="179" t="s">
        <v>759</v>
      </c>
      <c r="F111" s="180" t="s">
        <v>760</v>
      </c>
      <c r="G111" s="181" t="s">
        <v>243</v>
      </c>
      <c r="H111" s="182">
        <v>476.33</v>
      </c>
      <c r="I111" s="183"/>
      <c r="J111" s="184">
        <f>ROUND(I111*H111,2)</f>
        <v>0</v>
      </c>
      <c r="K111" s="180" t="s">
        <v>148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149</v>
      </c>
      <c r="AT111" s="189" t="s">
        <v>144</v>
      </c>
      <c r="AU111" s="189" t="s">
        <v>82</v>
      </c>
      <c r="AY111" s="17" t="s">
        <v>142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79</v>
      </c>
      <c r="BK111" s="190">
        <f>ROUND(I111*H111,2)</f>
        <v>0</v>
      </c>
      <c r="BL111" s="17" t="s">
        <v>149</v>
      </c>
      <c r="BM111" s="189" t="s">
        <v>1274</v>
      </c>
    </row>
    <row r="112" spans="1:65" s="2" customFormat="1" ht="19.5">
      <c r="A112" s="34"/>
      <c r="B112" s="35"/>
      <c r="C112" s="36"/>
      <c r="D112" s="191" t="s">
        <v>151</v>
      </c>
      <c r="E112" s="36"/>
      <c r="F112" s="192" t="s">
        <v>762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151</v>
      </c>
      <c r="AU112" s="17" t="s">
        <v>82</v>
      </c>
    </row>
    <row r="113" spans="1:65" s="2" customFormat="1" ht="11.25">
      <c r="A113" s="34"/>
      <c r="B113" s="35"/>
      <c r="C113" s="36"/>
      <c r="D113" s="196" t="s">
        <v>153</v>
      </c>
      <c r="E113" s="36"/>
      <c r="F113" s="197" t="s">
        <v>763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153</v>
      </c>
      <c r="AU113" s="17" t="s">
        <v>82</v>
      </c>
    </row>
    <row r="114" spans="1:65" s="13" customFormat="1" ht="11.25">
      <c r="B114" s="198"/>
      <c r="C114" s="199"/>
      <c r="D114" s="191" t="s">
        <v>155</v>
      </c>
      <c r="E114" s="200" t="s">
        <v>19</v>
      </c>
      <c r="F114" s="201" t="s">
        <v>1275</v>
      </c>
      <c r="G114" s="199"/>
      <c r="H114" s="202">
        <v>476.33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155</v>
      </c>
      <c r="AU114" s="208" t="s">
        <v>82</v>
      </c>
      <c r="AV114" s="13" t="s">
        <v>82</v>
      </c>
      <c r="AW114" s="13" t="s">
        <v>33</v>
      </c>
      <c r="AX114" s="13" t="s">
        <v>79</v>
      </c>
      <c r="AY114" s="208" t="s">
        <v>142</v>
      </c>
    </row>
    <row r="115" spans="1:65" s="2" customFormat="1" ht="21.75" customHeight="1">
      <c r="A115" s="34"/>
      <c r="B115" s="35"/>
      <c r="C115" s="178" t="s">
        <v>197</v>
      </c>
      <c r="D115" s="178" t="s">
        <v>144</v>
      </c>
      <c r="E115" s="179" t="s">
        <v>770</v>
      </c>
      <c r="F115" s="180" t="s">
        <v>771</v>
      </c>
      <c r="G115" s="181" t="s">
        <v>243</v>
      </c>
      <c r="H115" s="182">
        <v>25.07</v>
      </c>
      <c r="I115" s="183"/>
      <c r="J115" s="184">
        <f>ROUND(I115*H115,2)</f>
        <v>0</v>
      </c>
      <c r="K115" s="180" t="s">
        <v>148</v>
      </c>
      <c r="L115" s="39"/>
      <c r="M115" s="185" t="s">
        <v>19</v>
      </c>
      <c r="N115" s="186" t="s">
        <v>42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149</v>
      </c>
      <c r="AT115" s="189" t="s">
        <v>144</v>
      </c>
      <c r="AU115" s="189" t="s">
        <v>82</v>
      </c>
      <c r="AY115" s="17" t="s">
        <v>142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149</v>
      </c>
      <c r="BM115" s="189" t="s">
        <v>1276</v>
      </c>
    </row>
    <row r="116" spans="1:65" s="2" customFormat="1" ht="11.25">
      <c r="A116" s="34"/>
      <c r="B116" s="35"/>
      <c r="C116" s="36"/>
      <c r="D116" s="191" t="s">
        <v>151</v>
      </c>
      <c r="E116" s="36"/>
      <c r="F116" s="192" t="s">
        <v>773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151</v>
      </c>
      <c r="AU116" s="17" t="s">
        <v>82</v>
      </c>
    </row>
    <row r="117" spans="1:65" s="2" customFormat="1" ht="11.25">
      <c r="A117" s="34"/>
      <c r="B117" s="35"/>
      <c r="C117" s="36"/>
      <c r="D117" s="196" t="s">
        <v>153</v>
      </c>
      <c r="E117" s="36"/>
      <c r="F117" s="197" t="s">
        <v>774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153</v>
      </c>
      <c r="AU117" s="17" t="s">
        <v>82</v>
      </c>
    </row>
    <row r="118" spans="1:65" s="13" customFormat="1" ht="11.25">
      <c r="B118" s="198"/>
      <c r="C118" s="199"/>
      <c r="D118" s="191" t="s">
        <v>155</v>
      </c>
      <c r="E118" s="200" t="s">
        <v>19</v>
      </c>
      <c r="F118" s="201" t="s">
        <v>1273</v>
      </c>
      <c r="G118" s="199"/>
      <c r="H118" s="202">
        <v>25.07</v>
      </c>
      <c r="I118" s="203"/>
      <c r="J118" s="199"/>
      <c r="K118" s="199"/>
      <c r="L118" s="204"/>
      <c r="M118" s="224"/>
      <c r="N118" s="225"/>
      <c r="O118" s="225"/>
      <c r="P118" s="225"/>
      <c r="Q118" s="225"/>
      <c r="R118" s="225"/>
      <c r="S118" s="225"/>
      <c r="T118" s="226"/>
      <c r="AT118" s="208" t="s">
        <v>155</v>
      </c>
      <c r="AU118" s="208" t="s">
        <v>82</v>
      </c>
      <c r="AV118" s="13" t="s">
        <v>82</v>
      </c>
      <c r="AW118" s="13" t="s">
        <v>33</v>
      </c>
      <c r="AX118" s="13" t="s">
        <v>79</v>
      </c>
      <c r="AY118" s="208" t="s">
        <v>142</v>
      </c>
    </row>
    <row r="119" spans="1:65" s="2" customFormat="1" ht="6.95" customHeight="1">
      <c r="A119" s="34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9"/>
      <c r="M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</sheetData>
  <sheetProtection algorithmName="SHA-512" hashValue="Z52DxhoBhbbgzB21Bsbt2N0o9f8eamABbDDtWm5tiU7j4i6MMh01qdCkJ/uw+DohDMva5yLhfkei58YZTHKtyA==" saltValue="lc6E7CYlSsiSOs/QwXYUeEez5d+WH2HBrObP4D29XwJTMshjwQYOTm4GEWU6uMlbbB0uIvDIf1vAsjpmByRloA==" spinCount="100000" sheet="1" objects="1" scenarios="1" formatColumns="0" formatRows="0" autoFilter="0"/>
  <autoFilter ref="C87:K11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5" r:id="rId3"/>
    <hyperlink ref="F109" r:id="rId4"/>
    <hyperlink ref="F113" r:id="rId5"/>
    <hyperlink ref="F117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1" customFormat="1" ht="12" customHeight="1">
      <c r="B8" s="20"/>
      <c r="D8" s="112" t="s">
        <v>110</v>
      </c>
      <c r="L8" s="20"/>
    </row>
    <row r="9" spans="1:46" s="2" customFormat="1" ht="16.5" customHeight="1">
      <c r="A9" s="34"/>
      <c r="B9" s="39"/>
      <c r="C9" s="34"/>
      <c r="D9" s="34"/>
      <c r="E9" s="358" t="s">
        <v>1248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1249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0" t="s">
        <v>1277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16. 2. 2024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2" t="str">
        <f>'Rekapitulace stavby'!E14</f>
        <v>Vyplň údaj</v>
      </c>
      <c r="F20" s="363"/>
      <c r="G20" s="363"/>
      <c r="H20" s="363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4" t="s">
        <v>19</v>
      </c>
      <c r="F29" s="364"/>
      <c r="G29" s="364"/>
      <c r="H29" s="364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ROUND(J94,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ROUND((SUM(BE94:BE218)),  2)</f>
        <v>0</v>
      </c>
      <c r="G35" s="34"/>
      <c r="H35" s="34"/>
      <c r="I35" s="124">
        <v>0.21</v>
      </c>
      <c r="J35" s="123">
        <f>ROUND(((SUM(BE94:BE218))*I35),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ROUND((SUM(BF94:BF218)),  2)</f>
        <v>0</v>
      </c>
      <c r="G36" s="34"/>
      <c r="H36" s="34"/>
      <c r="I36" s="124">
        <v>0.12</v>
      </c>
      <c r="J36" s="123">
        <f>ROUND(((SUM(BF94:BF218))*I36),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ROUND((SUM(BG94:BG218)),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ROUND((SUM(BH94:BH218)),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ROUND((SUM(BI94:BI218)),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112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5" t="str">
        <f>E7</f>
        <v>Napojení objektu na veřejnou kanalizaci II</v>
      </c>
      <c r="F50" s="366"/>
      <c r="G50" s="366"/>
      <c r="H50" s="366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5" t="s">
        <v>1248</v>
      </c>
      <c r="F52" s="367"/>
      <c r="G52" s="367"/>
      <c r="H52" s="36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1249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4" t="str">
        <f>E11</f>
        <v>SO-05.2 - Odvlhčení</v>
      </c>
      <c r="F54" s="367"/>
      <c r="G54" s="367"/>
      <c r="H54" s="36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16. 2. 2024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ČR-SPÚ, Pobočka Svitavy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113</v>
      </c>
      <c r="D61" s="137"/>
      <c r="E61" s="137"/>
      <c r="F61" s="137"/>
      <c r="G61" s="137"/>
      <c r="H61" s="137"/>
      <c r="I61" s="137"/>
      <c r="J61" s="138" t="s">
        <v>114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J94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115</v>
      </c>
    </row>
    <row r="64" spans="1:47" s="9" customFormat="1" ht="24.95" customHeight="1">
      <c r="B64" s="140"/>
      <c r="C64" s="141"/>
      <c r="D64" s="142" t="s">
        <v>116</v>
      </c>
      <c r="E64" s="143"/>
      <c r="F64" s="143"/>
      <c r="G64" s="143"/>
      <c r="H64" s="143"/>
      <c r="I64" s="143"/>
      <c r="J64" s="144">
        <f>J95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118</v>
      </c>
      <c r="E65" s="148"/>
      <c r="F65" s="148"/>
      <c r="G65" s="148"/>
      <c r="H65" s="148"/>
      <c r="I65" s="148"/>
      <c r="J65" s="149">
        <f>J96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121</v>
      </c>
      <c r="E66" s="148"/>
      <c r="F66" s="148"/>
      <c r="G66" s="148"/>
      <c r="H66" s="148"/>
      <c r="I66" s="148"/>
      <c r="J66" s="149">
        <f>J101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122</v>
      </c>
      <c r="E67" s="148"/>
      <c r="F67" s="148"/>
      <c r="G67" s="148"/>
      <c r="H67" s="148"/>
      <c r="I67" s="148"/>
      <c r="J67" s="149">
        <f>J179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124</v>
      </c>
      <c r="E68" s="148"/>
      <c r="F68" s="148"/>
      <c r="G68" s="148"/>
      <c r="H68" s="148"/>
      <c r="I68" s="148"/>
      <c r="J68" s="149">
        <f>J184</f>
        <v>0</v>
      </c>
      <c r="K68" s="97"/>
      <c r="L68" s="150"/>
    </row>
    <row r="69" spans="1:31" s="9" customFormat="1" ht="24.95" customHeight="1">
      <c r="B69" s="140"/>
      <c r="C69" s="141"/>
      <c r="D69" s="142" t="s">
        <v>125</v>
      </c>
      <c r="E69" s="143"/>
      <c r="F69" s="143"/>
      <c r="G69" s="143"/>
      <c r="H69" s="143"/>
      <c r="I69" s="143"/>
      <c r="J69" s="144">
        <f>J188</f>
        <v>0</v>
      </c>
      <c r="K69" s="141"/>
      <c r="L69" s="145"/>
    </row>
    <row r="70" spans="1:31" s="10" customFormat="1" ht="19.899999999999999" customHeight="1">
      <c r="B70" s="146"/>
      <c r="C70" s="97"/>
      <c r="D70" s="147" t="s">
        <v>1278</v>
      </c>
      <c r="E70" s="148"/>
      <c r="F70" s="148"/>
      <c r="G70" s="148"/>
      <c r="H70" s="148"/>
      <c r="I70" s="148"/>
      <c r="J70" s="149">
        <f>J189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1279</v>
      </c>
      <c r="E71" s="148"/>
      <c r="F71" s="148"/>
      <c r="G71" s="148"/>
      <c r="H71" s="148"/>
      <c r="I71" s="148"/>
      <c r="J71" s="149">
        <f>J200</f>
        <v>0</v>
      </c>
      <c r="K71" s="97"/>
      <c r="L71" s="150"/>
    </row>
    <row r="72" spans="1:31" s="10" customFormat="1" ht="19.899999999999999" customHeight="1">
      <c r="B72" s="146"/>
      <c r="C72" s="97"/>
      <c r="D72" s="147" t="s">
        <v>1280</v>
      </c>
      <c r="E72" s="148"/>
      <c r="F72" s="148"/>
      <c r="G72" s="148"/>
      <c r="H72" s="148"/>
      <c r="I72" s="148"/>
      <c r="J72" s="149">
        <f>J209</f>
        <v>0</v>
      </c>
      <c r="K72" s="97"/>
      <c r="L72" s="150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127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6"/>
      <c r="D82" s="36"/>
      <c r="E82" s="365" t="str">
        <f>E7</f>
        <v>Napojení objektu na veřejnou kanalizaci II</v>
      </c>
      <c r="F82" s="366"/>
      <c r="G82" s="366"/>
      <c r="H82" s="36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1"/>
      <c r="C83" s="29" t="s">
        <v>110</v>
      </c>
      <c r="D83" s="22"/>
      <c r="E83" s="22"/>
      <c r="F83" s="22"/>
      <c r="G83" s="22"/>
      <c r="H83" s="22"/>
      <c r="I83" s="22"/>
      <c r="J83" s="22"/>
      <c r="K83" s="22"/>
      <c r="L83" s="20"/>
    </row>
    <row r="84" spans="1:63" s="2" customFormat="1" ht="16.5" customHeight="1">
      <c r="A84" s="34"/>
      <c r="B84" s="35"/>
      <c r="C84" s="36"/>
      <c r="D84" s="36"/>
      <c r="E84" s="365" t="s">
        <v>1248</v>
      </c>
      <c r="F84" s="367"/>
      <c r="G84" s="367"/>
      <c r="H84" s="367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1249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14" t="str">
        <f>E11</f>
        <v>SO-05.2 - Odvlhčení</v>
      </c>
      <c r="F86" s="367"/>
      <c r="G86" s="367"/>
      <c r="H86" s="367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F14</f>
        <v xml:space="preserve"> </v>
      </c>
      <c r="G88" s="36"/>
      <c r="H88" s="36"/>
      <c r="I88" s="29" t="s">
        <v>23</v>
      </c>
      <c r="J88" s="59" t="str">
        <f>IF(J14="","",J14)</f>
        <v>16. 2. 2024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25.7" customHeight="1">
      <c r="A90" s="34"/>
      <c r="B90" s="35"/>
      <c r="C90" s="29" t="s">
        <v>25</v>
      </c>
      <c r="D90" s="36"/>
      <c r="E90" s="36"/>
      <c r="F90" s="27" t="str">
        <f>E17</f>
        <v>ČR-SPÚ, Pobočka Svitavy</v>
      </c>
      <c r="G90" s="36"/>
      <c r="H90" s="36"/>
      <c r="I90" s="29" t="s">
        <v>31</v>
      </c>
      <c r="J90" s="32" t="str">
        <f>E23</f>
        <v>Agroprojekce Litomyšl, s.r.o.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29</v>
      </c>
      <c r="D91" s="36"/>
      <c r="E91" s="36"/>
      <c r="F91" s="27" t="str">
        <f>IF(E20="","",E20)</f>
        <v>Vyplň údaj</v>
      </c>
      <c r="G91" s="36"/>
      <c r="H91" s="36"/>
      <c r="I91" s="29" t="s">
        <v>34</v>
      </c>
      <c r="J91" s="32" t="str">
        <f>E26</f>
        <v xml:space="preserve"> 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1"/>
      <c r="B93" s="152"/>
      <c r="C93" s="153" t="s">
        <v>128</v>
      </c>
      <c r="D93" s="154" t="s">
        <v>56</v>
      </c>
      <c r="E93" s="154" t="s">
        <v>52</v>
      </c>
      <c r="F93" s="154" t="s">
        <v>53</v>
      </c>
      <c r="G93" s="154" t="s">
        <v>129</v>
      </c>
      <c r="H93" s="154" t="s">
        <v>130</v>
      </c>
      <c r="I93" s="154" t="s">
        <v>131</v>
      </c>
      <c r="J93" s="154" t="s">
        <v>114</v>
      </c>
      <c r="K93" s="155" t="s">
        <v>132</v>
      </c>
      <c r="L93" s="156"/>
      <c r="M93" s="68" t="s">
        <v>19</v>
      </c>
      <c r="N93" s="69" t="s">
        <v>41</v>
      </c>
      <c r="O93" s="69" t="s">
        <v>133</v>
      </c>
      <c r="P93" s="69" t="s">
        <v>134</v>
      </c>
      <c r="Q93" s="69" t="s">
        <v>135</v>
      </c>
      <c r="R93" s="69" t="s">
        <v>136</v>
      </c>
      <c r="S93" s="69" t="s">
        <v>137</v>
      </c>
      <c r="T93" s="70" t="s">
        <v>138</v>
      </c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</row>
    <row r="94" spans="1:63" s="2" customFormat="1" ht="22.9" customHeight="1">
      <c r="A94" s="34"/>
      <c r="B94" s="35"/>
      <c r="C94" s="75" t="s">
        <v>139</v>
      </c>
      <c r="D94" s="36"/>
      <c r="E94" s="36"/>
      <c r="F94" s="36"/>
      <c r="G94" s="36"/>
      <c r="H94" s="36"/>
      <c r="I94" s="36"/>
      <c r="J94" s="157">
        <f>BK94</f>
        <v>0</v>
      </c>
      <c r="K94" s="36"/>
      <c r="L94" s="39"/>
      <c r="M94" s="71"/>
      <c r="N94" s="158"/>
      <c r="O94" s="72"/>
      <c r="P94" s="159">
        <f>P95+P188</f>
        <v>0</v>
      </c>
      <c r="Q94" s="72"/>
      <c r="R94" s="159">
        <f>R95+R188</f>
        <v>2.7004411799999999</v>
      </c>
      <c r="S94" s="72"/>
      <c r="T94" s="160">
        <f>T95+T188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70</v>
      </c>
      <c r="AU94" s="17" t="s">
        <v>115</v>
      </c>
      <c r="BK94" s="161">
        <f>BK95+BK188</f>
        <v>0</v>
      </c>
    </row>
    <row r="95" spans="1:63" s="12" customFormat="1" ht="25.9" customHeight="1">
      <c r="B95" s="162"/>
      <c r="C95" s="163"/>
      <c r="D95" s="164" t="s">
        <v>70</v>
      </c>
      <c r="E95" s="165" t="s">
        <v>140</v>
      </c>
      <c r="F95" s="165" t="s">
        <v>141</v>
      </c>
      <c r="G95" s="163"/>
      <c r="H95" s="163"/>
      <c r="I95" s="166"/>
      <c r="J95" s="167">
        <f>BK95</f>
        <v>0</v>
      </c>
      <c r="K95" s="163"/>
      <c r="L95" s="168"/>
      <c r="M95" s="169"/>
      <c r="N95" s="170"/>
      <c r="O95" s="170"/>
      <c r="P95" s="171">
        <f>P96+P101+P179+P184</f>
        <v>0</v>
      </c>
      <c r="Q95" s="170"/>
      <c r="R95" s="171">
        <f>R96+R101+R179+R184</f>
        <v>2.5194211799999997</v>
      </c>
      <c r="S95" s="170"/>
      <c r="T95" s="172">
        <f>T96+T101+T179+T184</f>
        <v>0</v>
      </c>
      <c r="AR95" s="173" t="s">
        <v>79</v>
      </c>
      <c r="AT95" s="174" t="s">
        <v>70</v>
      </c>
      <c r="AU95" s="174" t="s">
        <v>71</v>
      </c>
      <c r="AY95" s="173" t="s">
        <v>142</v>
      </c>
      <c r="BK95" s="175">
        <f>BK96+BK101+BK179+BK184</f>
        <v>0</v>
      </c>
    </row>
    <row r="96" spans="1:63" s="12" customFormat="1" ht="22.9" customHeight="1">
      <c r="B96" s="162"/>
      <c r="C96" s="163"/>
      <c r="D96" s="164" t="s">
        <v>70</v>
      </c>
      <c r="E96" s="176" t="s">
        <v>82</v>
      </c>
      <c r="F96" s="176" t="s">
        <v>301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SUM(P97:P100)</f>
        <v>0</v>
      </c>
      <c r="Q96" s="170"/>
      <c r="R96" s="171">
        <f>SUM(R97:R100)</f>
        <v>4.2999999999999999E-4</v>
      </c>
      <c r="S96" s="170"/>
      <c r="T96" s="172">
        <f>SUM(T97:T100)</f>
        <v>0</v>
      </c>
      <c r="AR96" s="173" t="s">
        <v>79</v>
      </c>
      <c r="AT96" s="174" t="s">
        <v>70</v>
      </c>
      <c r="AU96" s="174" t="s">
        <v>79</v>
      </c>
      <c r="AY96" s="173" t="s">
        <v>142</v>
      </c>
      <c r="BK96" s="175">
        <f>SUM(BK97:BK100)</f>
        <v>0</v>
      </c>
    </row>
    <row r="97" spans="1:65" s="2" customFormat="1" ht="16.5" customHeight="1">
      <c r="A97" s="34"/>
      <c r="B97" s="35"/>
      <c r="C97" s="178" t="s">
        <v>79</v>
      </c>
      <c r="D97" s="178" t="s">
        <v>144</v>
      </c>
      <c r="E97" s="179" t="s">
        <v>1281</v>
      </c>
      <c r="F97" s="180" t="s">
        <v>1282</v>
      </c>
      <c r="G97" s="181" t="s">
        <v>160</v>
      </c>
      <c r="H97" s="182">
        <v>2.15</v>
      </c>
      <c r="I97" s="183"/>
      <c r="J97" s="184">
        <f>ROUND(I97*H97,2)</f>
        <v>0</v>
      </c>
      <c r="K97" s="180" t="s">
        <v>148</v>
      </c>
      <c r="L97" s="39"/>
      <c r="M97" s="185" t="s">
        <v>19</v>
      </c>
      <c r="N97" s="186" t="s">
        <v>42</v>
      </c>
      <c r="O97" s="64"/>
      <c r="P97" s="187">
        <f>O97*H97</f>
        <v>0</v>
      </c>
      <c r="Q97" s="187">
        <v>2.0000000000000001E-4</v>
      </c>
      <c r="R97" s="187">
        <f>Q97*H97</f>
        <v>4.2999999999999999E-4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149</v>
      </c>
      <c r="AT97" s="189" t="s">
        <v>144</v>
      </c>
      <c r="AU97" s="189" t="s">
        <v>82</v>
      </c>
      <c r="AY97" s="17" t="s">
        <v>142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149</v>
      </c>
      <c r="BM97" s="189" t="s">
        <v>1283</v>
      </c>
    </row>
    <row r="98" spans="1:65" s="2" customFormat="1" ht="11.25">
      <c r="A98" s="34"/>
      <c r="B98" s="35"/>
      <c r="C98" s="36"/>
      <c r="D98" s="191" t="s">
        <v>151</v>
      </c>
      <c r="E98" s="36"/>
      <c r="F98" s="192" t="s">
        <v>1284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151</v>
      </c>
      <c r="AU98" s="17" t="s">
        <v>82</v>
      </c>
    </row>
    <row r="99" spans="1:65" s="2" customFormat="1" ht="11.25">
      <c r="A99" s="34"/>
      <c r="B99" s="35"/>
      <c r="C99" s="36"/>
      <c r="D99" s="196" t="s">
        <v>153</v>
      </c>
      <c r="E99" s="36"/>
      <c r="F99" s="197" t="s">
        <v>1285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153</v>
      </c>
      <c r="AU99" s="17" t="s">
        <v>82</v>
      </c>
    </row>
    <row r="100" spans="1:65" s="13" customFormat="1" ht="11.25">
      <c r="B100" s="198"/>
      <c r="C100" s="199"/>
      <c r="D100" s="191" t="s">
        <v>155</v>
      </c>
      <c r="E100" s="200" t="s">
        <v>19</v>
      </c>
      <c r="F100" s="201" t="s">
        <v>1286</v>
      </c>
      <c r="G100" s="199"/>
      <c r="H100" s="202">
        <v>2.15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155</v>
      </c>
      <c r="AU100" s="208" t="s">
        <v>82</v>
      </c>
      <c r="AV100" s="13" t="s">
        <v>82</v>
      </c>
      <c r="AW100" s="13" t="s">
        <v>33</v>
      </c>
      <c r="AX100" s="13" t="s">
        <v>79</v>
      </c>
      <c r="AY100" s="208" t="s">
        <v>142</v>
      </c>
    </row>
    <row r="101" spans="1:65" s="12" customFormat="1" ht="22.9" customHeight="1">
      <c r="B101" s="162"/>
      <c r="C101" s="163"/>
      <c r="D101" s="164" t="s">
        <v>70</v>
      </c>
      <c r="E101" s="176" t="s">
        <v>204</v>
      </c>
      <c r="F101" s="176" t="s">
        <v>372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SUM(P102:P178)</f>
        <v>0</v>
      </c>
      <c r="Q101" s="170"/>
      <c r="R101" s="171">
        <f>SUM(R102:R178)</f>
        <v>1.712118E-2</v>
      </c>
      <c r="S101" s="170"/>
      <c r="T101" s="172">
        <f>SUM(T102:T178)</f>
        <v>0</v>
      </c>
      <c r="AR101" s="173" t="s">
        <v>79</v>
      </c>
      <c r="AT101" s="174" t="s">
        <v>70</v>
      </c>
      <c r="AU101" s="174" t="s">
        <v>79</v>
      </c>
      <c r="AY101" s="173" t="s">
        <v>142</v>
      </c>
      <c r="BK101" s="175">
        <f>SUM(BK102:BK178)</f>
        <v>0</v>
      </c>
    </row>
    <row r="102" spans="1:65" s="2" customFormat="1" ht="16.5" customHeight="1">
      <c r="A102" s="34"/>
      <c r="B102" s="35"/>
      <c r="C102" s="178" t="s">
        <v>82</v>
      </c>
      <c r="D102" s="178" t="s">
        <v>144</v>
      </c>
      <c r="E102" s="179" t="s">
        <v>1287</v>
      </c>
      <c r="F102" s="180" t="s">
        <v>1288</v>
      </c>
      <c r="G102" s="181" t="s">
        <v>160</v>
      </c>
      <c r="H102" s="182">
        <v>8.4</v>
      </c>
      <c r="I102" s="183"/>
      <c r="J102" s="184">
        <f>ROUND(I102*H102,2)</f>
        <v>0</v>
      </c>
      <c r="K102" s="180" t="s">
        <v>148</v>
      </c>
      <c r="L102" s="39"/>
      <c r="M102" s="185" t="s">
        <v>19</v>
      </c>
      <c r="N102" s="186" t="s">
        <v>42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149</v>
      </c>
      <c r="AT102" s="189" t="s">
        <v>144</v>
      </c>
      <c r="AU102" s="189" t="s">
        <v>82</v>
      </c>
      <c r="AY102" s="17" t="s">
        <v>142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149</v>
      </c>
      <c r="BM102" s="189" t="s">
        <v>1289</v>
      </c>
    </row>
    <row r="103" spans="1:65" s="2" customFormat="1" ht="11.25">
      <c r="A103" s="34"/>
      <c r="B103" s="35"/>
      <c r="C103" s="36"/>
      <c r="D103" s="191" t="s">
        <v>151</v>
      </c>
      <c r="E103" s="36"/>
      <c r="F103" s="192" t="s">
        <v>1290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151</v>
      </c>
      <c r="AU103" s="17" t="s">
        <v>82</v>
      </c>
    </row>
    <row r="104" spans="1:65" s="2" customFormat="1" ht="11.25">
      <c r="A104" s="34"/>
      <c r="B104" s="35"/>
      <c r="C104" s="36"/>
      <c r="D104" s="196" t="s">
        <v>153</v>
      </c>
      <c r="E104" s="36"/>
      <c r="F104" s="197" t="s">
        <v>1291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153</v>
      </c>
      <c r="AU104" s="17" t="s">
        <v>82</v>
      </c>
    </row>
    <row r="105" spans="1:65" s="13" customFormat="1" ht="11.25">
      <c r="B105" s="198"/>
      <c r="C105" s="199"/>
      <c r="D105" s="191" t="s">
        <v>155</v>
      </c>
      <c r="E105" s="200" t="s">
        <v>19</v>
      </c>
      <c r="F105" s="201" t="s">
        <v>1292</v>
      </c>
      <c r="G105" s="199"/>
      <c r="H105" s="202">
        <v>8.4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155</v>
      </c>
      <c r="AU105" s="208" t="s">
        <v>82</v>
      </c>
      <c r="AV105" s="13" t="s">
        <v>82</v>
      </c>
      <c r="AW105" s="13" t="s">
        <v>33</v>
      </c>
      <c r="AX105" s="13" t="s">
        <v>79</v>
      </c>
      <c r="AY105" s="208" t="s">
        <v>142</v>
      </c>
    </row>
    <row r="106" spans="1:65" s="2" customFormat="1" ht="16.5" customHeight="1">
      <c r="A106" s="34"/>
      <c r="B106" s="35"/>
      <c r="C106" s="209" t="s">
        <v>165</v>
      </c>
      <c r="D106" s="209" t="s">
        <v>267</v>
      </c>
      <c r="E106" s="210" t="s">
        <v>1293</v>
      </c>
      <c r="F106" s="211" t="s">
        <v>1294</v>
      </c>
      <c r="G106" s="212" t="s">
        <v>160</v>
      </c>
      <c r="H106" s="213">
        <v>8.5259999999999998</v>
      </c>
      <c r="I106" s="214"/>
      <c r="J106" s="215">
        <f>ROUND(I106*H106,2)</f>
        <v>0</v>
      </c>
      <c r="K106" s="211" t="s">
        <v>148</v>
      </c>
      <c r="L106" s="216"/>
      <c r="M106" s="217" t="s">
        <v>19</v>
      </c>
      <c r="N106" s="218" t="s">
        <v>42</v>
      </c>
      <c r="O106" s="64"/>
      <c r="P106" s="187">
        <f>O106*H106</f>
        <v>0</v>
      </c>
      <c r="Q106" s="187">
        <v>4.2999999999999999E-4</v>
      </c>
      <c r="R106" s="187">
        <f>Q106*H106</f>
        <v>3.6661799999999998E-3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204</v>
      </c>
      <c r="AT106" s="189" t="s">
        <v>267</v>
      </c>
      <c r="AU106" s="189" t="s">
        <v>82</v>
      </c>
      <c r="AY106" s="17" t="s">
        <v>142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149</v>
      </c>
      <c r="BM106" s="189" t="s">
        <v>1295</v>
      </c>
    </row>
    <row r="107" spans="1:65" s="2" customFormat="1" ht="11.25">
      <c r="A107" s="34"/>
      <c r="B107" s="35"/>
      <c r="C107" s="36"/>
      <c r="D107" s="191" t="s">
        <v>151</v>
      </c>
      <c r="E107" s="36"/>
      <c r="F107" s="192" t="s">
        <v>1294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151</v>
      </c>
      <c r="AU107" s="17" t="s">
        <v>82</v>
      </c>
    </row>
    <row r="108" spans="1:65" s="13" customFormat="1" ht="11.25">
      <c r="B108" s="198"/>
      <c r="C108" s="199"/>
      <c r="D108" s="191" t="s">
        <v>155</v>
      </c>
      <c r="E108" s="199"/>
      <c r="F108" s="201" t="s">
        <v>1296</v>
      </c>
      <c r="G108" s="199"/>
      <c r="H108" s="202">
        <v>8.5259999999999998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155</v>
      </c>
      <c r="AU108" s="208" t="s">
        <v>82</v>
      </c>
      <c r="AV108" s="13" t="s">
        <v>82</v>
      </c>
      <c r="AW108" s="13" t="s">
        <v>4</v>
      </c>
      <c r="AX108" s="13" t="s">
        <v>79</v>
      </c>
      <c r="AY108" s="208" t="s">
        <v>142</v>
      </c>
    </row>
    <row r="109" spans="1:65" s="2" customFormat="1" ht="21.75" customHeight="1">
      <c r="A109" s="34"/>
      <c r="B109" s="35"/>
      <c r="C109" s="178" t="s">
        <v>149</v>
      </c>
      <c r="D109" s="178" t="s">
        <v>144</v>
      </c>
      <c r="E109" s="179" t="s">
        <v>1297</v>
      </c>
      <c r="F109" s="180" t="s">
        <v>1298</v>
      </c>
      <c r="G109" s="181" t="s">
        <v>160</v>
      </c>
      <c r="H109" s="182">
        <v>33.5</v>
      </c>
      <c r="I109" s="183"/>
      <c r="J109" s="184">
        <f>ROUND(I109*H109,2)</f>
        <v>0</v>
      </c>
      <c r="K109" s="180" t="s">
        <v>148</v>
      </c>
      <c r="L109" s="39"/>
      <c r="M109" s="185" t="s">
        <v>19</v>
      </c>
      <c r="N109" s="186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149</v>
      </c>
      <c r="AT109" s="189" t="s">
        <v>144</v>
      </c>
      <c r="AU109" s="189" t="s">
        <v>82</v>
      </c>
      <c r="AY109" s="17" t="s">
        <v>142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149</v>
      </c>
      <c r="BM109" s="189" t="s">
        <v>1299</v>
      </c>
    </row>
    <row r="110" spans="1:65" s="2" customFormat="1" ht="19.5">
      <c r="A110" s="34"/>
      <c r="B110" s="35"/>
      <c r="C110" s="36"/>
      <c r="D110" s="191" t="s">
        <v>151</v>
      </c>
      <c r="E110" s="36"/>
      <c r="F110" s="192" t="s">
        <v>1300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151</v>
      </c>
      <c r="AU110" s="17" t="s">
        <v>82</v>
      </c>
    </row>
    <row r="111" spans="1:65" s="2" customFormat="1" ht="11.25">
      <c r="A111" s="34"/>
      <c r="B111" s="35"/>
      <c r="C111" s="36"/>
      <c r="D111" s="196" t="s">
        <v>153</v>
      </c>
      <c r="E111" s="36"/>
      <c r="F111" s="197" t="s">
        <v>1301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153</v>
      </c>
      <c r="AU111" s="17" t="s">
        <v>82</v>
      </c>
    </row>
    <row r="112" spans="1:65" s="13" customFormat="1" ht="11.25">
      <c r="B112" s="198"/>
      <c r="C112" s="199"/>
      <c r="D112" s="191" t="s">
        <v>155</v>
      </c>
      <c r="E112" s="200" t="s">
        <v>19</v>
      </c>
      <c r="F112" s="201" t="s">
        <v>1302</v>
      </c>
      <c r="G112" s="199"/>
      <c r="H112" s="202">
        <v>33.5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155</v>
      </c>
      <c r="AU112" s="208" t="s">
        <v>82</v>
      </c>
      <c r="AV112" s="13" t="s">
        <v>82</v>
      </c>
      <c r="AW112" s="13" t="s">
        <v>33</v>
      </c>
      <c r="AX112" s="13" t="s">
        <v>79</v>
      </c>
      <c r="AY112" s="208" t="s">
        <v>142</v>
      </c>
    </row>
    <row r="113" spans="1:65" s="2" customFormat="1" ht="16.5" customHeight="1">
      <c r="A113" s="34"/>
      <c r="B113" s="35"/>
      <c r="C113" s="209" t="s">
        <v>178</v>
      </c>
      <c r="D113" s="209" t="s">
        <v>267</v>
      </c>
      <c r="E113" s="210" t="s">
        <v>1303</v>
      </c>
      <c r="F113" s="211" t="s">
        <v>1304</v>
      </c>
      <c r="G113" s="212" t="s">
        <v>160</v>
      </c>
      <c r="H113" s="213">
        <v>3</v>
      </c>
      <c r="I113" s="214"/>
      <c r="J113" s="215">
        <f>ROUND(I113*H113,2)</f>
        <v>0</v>
      </c>
      <c r="K113" s="211" t="s">
        <v>148</v>
      </c>
      <c r="L113" s="216"/>
      <c r="M113" s="217" t="s">
        <v>19</v>
      </c>
      <c r="N113" s="218" t="s">
        <v>42</v>
      </c>
      <c r="O113" s="64"/>
      <c r="P113" s="187">
        <f>O113*H113</f>
        <v>0</v>
      </c>
      <c r="Q113" s="187">
        <v>3.2000000000000003E-4</v>
      </c>
      <c r="R113" s="187">
        <f>Q113*H113</f>
        <v>9.6000000000000013E-4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380</v>
      </c>
      <c r="AT113" s="189" t="s">
        <v>267</v>
      </c>
      <c r="AU113" s="189" t="s">
        <v>82</v>
      </c>
      <c r="AY113" s="17" t="s">
        <v>142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266</v>
      </c>
      <c r="BM113" s="189" t="s">
        <v>1305</v>
      </c>
    </row>
    <row r="114" spans="1:65" s="2" customFormat="1" ht="11.25">
      <c r="A114" s="34"/>
      <c r="B114" s="35"/>
      <c r="C114" s="36"/>
      <c r="D114" s="191" t="s">
        <v>151</v>
      </c>
      <c r="E114" s="36"/>
      <c r="F114" s="192" t="s">
        <v>1304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151</v>
      </c>
      <c r="AU114" s="17" t="s">
        <v>82</v>
      </c>
    </row>
    <row r="115" spans="1:65" s="13" customFormat="1" ht="11.25">
      <c r="B115" s="198"/>
      <c r="C115" s="199"/>
      <c r="D115" s="191" t="s">
        <v>155</v>
      </c>
      <c r="E115" s="200" t="s">
        <v>19</v>
      </c>
      <c r="F115" s="201" t="s">
        <v>1306</v>
      </c>
      <c r="G115" s="199"/>
      <c r="H115" s="202">
        <v>3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155</v>
      </c>
      <c r="AU115" s="208" t="s">
        <v>82</v>
      </c>
      <c r="AV115" s="13" t="s">
        <v>82</v>
      </c>
      <c r="AW115" s="13" t="s">
        <v>33</v>
      </c>
      <c r="AX115" s="13" t="s">
        <v>79</v>
      </c>
      <c r="AY115" s="208" t="s">
        <v>142</v>
      </c>
    </row>
    <row r="116" spans="1:65" s="2" customFormat="1" ht="16.5" customHeight="1">
      <c r="A116" s="34"/>
      <c r="B116" s="35"/>
      <c r="C116" s="209" t="s">
        <v>186</v>
      </c>
      <c r="D116" s="209" t="s">
        <v>267</v>
      </c>
      <c r="E116" s="210" t="s">
        <v>1307</v>
      </c>
      <c r="F116" s="211" t="s">
        <v>1308</v>
      </c>
      <c r="G116" s="212" t="s">
        <v>160</v>
      </c>
      <c r="H116" s="213">
        <v>3</v>
      </c>
      <c r="I116" s="214"/>
      <c r="J116" s="215">
        <f>ROUND(I116*H116,2)</f>
        <v>0</v>
      </c>
      <c r="K116" s="211" t="s">
        <v>148</v>
      </c>
      <c r="L116" s="216"/>
      <c r="M116" s="217" t="s">
        <v>19</v>
      </c>
      <c r="N116" s="218" t="s">
        <v>42</v>
      </c>
      <c r="O116" s="64"/>
      <c r="P116" s="187">
        <f>O116*H116</f>
        <v>0</v>
      </c>
      <c r="Q116" s="187">
        <v>3.1E-4</v>
      </c>
      <c r="R116" s="187">
        <f>Q116*H116</f>
        <v>9.3000000000000005E-4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380</v>
      </c>
      <c r="AT116" s="189" t="s">
        <v>267</v>
      </c>
      <c r="AU116" s="189" t="s">
        <v>82</v>
      </c>
      <c r="AY116" s="17" t="s">
        <v>142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266</v>
      </c>
      <c r="BM116" s="189" t="s">
        <v>1309</v>
      </c>
    </row>
    <row r="117" spans="1:65" s="2" customFormat="1" ht="11.25">
      <c r="A117" s="34"/>
      <c r="B117" s="35"/>
      <c r="C117" s="36"/>
      <c r="D117" s="191" t="s">
        <v>151</v>
      </c>
      <c r="E117" s="36"/>
      <c r="F117" s="192" t="s">
        <v>1308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151</v>
      </c>
      <c r="AU117" s="17" t="s">
        <v>82</v>
      </c>
    </row>
    <row r="118" spans="1:65" s="13" customFormat="1" ht="11.25">
      <c r="B118" s="198"/>
      <c r="C118" s="199"/>
      <c r="D118" s="191" t="s">
        <v>155</v>
      </c>
      <c r="E118" s="200" t="s">
        <v>19</v>
      </c>
      <c r="F118" s="201" t="s">
        <v>1310</v>
      </c>
      <c r="G118" s="199"/>
      <c r="H118" s="202">
        <v>3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155</v>
      </c>
      <c r="AU118" s="208" t="s">
        <v>82</v>
      </c>
      <c r="AV118" s="13" t="s">
        <v>82</v>
      </c>
      <c r="AW118" s="13" t="s">
        <v>33</v>
      </c>
      <c r="AX118" s="13" t="s">
        <v>79</v>
      </c>
      <c r="AY118" s="208" t="s">
        <v>142</v>
      </c>
    </row>
    <row r="119" spans="1:65" s="2" customFormat="1" ht="16.5" customHeight="1">
      <c r="A119" s="34"/>
      <c r="B119" s="35"/>
      <c r="C119" s="209" t="s">
        <v>197</v>
      </c>
      <c r="D119" s="209" t="s">
        <v>267</v>
      </c>
      <c r="E119" s="210" t="s">
        <v>1311</v>
      </c>
      <c r="F119" s="211" t="s">
        <v>1312</v>
      </c>
      <c r="G119" s="212" t="s">
        <v>160</v>
      </c>
      <c r="H119" s="213">
        <v>4.5</v>
      </c>
      <c r="I119" s="214"/>
      <c r="J119" s="215">
        <f>ROUND(I119*H119,2)</f>
        <v>0</v>
      </c>
      <c r="K119" s="211" t="s">
        <v>19</v>
      </c>
      <c r="L119" s="216"/>
      <c r="M119" s="217" t="s">
        <v>19</v>
      </c>
      <c r="N119" s="218" t="s">
        <v>42</v>
      </c>
      <c r="O119" s="64"/>
      <c r="P119" s="187">
        <f>O119*H119</f>
        <v>0</v>
      </c>
      <c r="Q119" s="187">
        <v>4.6999999999999999E-4</v>
      </c>
      <c r="R119" s="187">
        <f>Q119*H119</f>
        <v>2.1150000000000001E-3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380</v>
      </c>
      <c r="AT119" s="189" t="s">
        <v>267</v>
      </c>
      <c r="AU119" s="189" t="s">
        <v>82</v>
      </c>
      <c r="AY119" s="17" t="s">
        <v>142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79</v>
      </c>
      <c r="BK119" s="190">
        <f>ROUND(I119*H119,2)</f>
        <v>0</v>
      </c>
      <c r="BL119" s="17" t="s">
        <v>266</v>
      </c>
      <c r="BM119" s="189" t="s">
        <v>1313</v>
      </c>
    </row>
    <row r="120" spans="1:65" s="2" customFormat="1" ht="11.25">
      <c r="A120" s="34"/>
      <c r="B120" s="35"/>
      <c r="C120" s="36"/>
      <c r="D120" s="191" t="s">
        <v>151</v>
      </c>
      <c r="E120" s="36"/>
      <c r="F120" s="192" t="s">
        <v>1312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151</v>
      </c>
      <c r="AU120" s="17" t="s">
        <v>82</v>
      </c>
    </row>
    <row r="121" spans="1:65" s="13" customFormat="1" ht="11.25">
      <c r="B121" s="198"/>
      <c r="C121" s="199"/>
      <c r="D121" s="191" t="s">
        <v>155</v>
      </c>
      <c r="E121" s="200" t="s">
        <v>19</v>
      </c>
      <c r="F121" s="201" t="s">
        <v>1314</v>
      </c>
      <c r="G121" s="199"/>
      <c r="H121" s="202">
        <v>4.5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155</v>
      </c>
      <c r="AU121" s="208" t="s">
        <v>82</v>
      </c>
      <c r="AV121" s="13" t="s">
        <v>82</v>
      </c>
      <c r="AW121" s="13" t="s">
        <v>33</v>
      </c>
      <c r="AX121" s="13" t="s">
        <v>79</v>
      </c>
      <c r="AY121" s="208" t="s">
        <v>142</v>
      </c>
    </row>
    <row r="122" spans="1:65" s="2" customFormat="1" ht="16.5" customHeight="1">
      <c r="A122" s="34"/>
      <c r="B122" s="35"/>
      <c r="C122" s="209" t="s">
        <v>204</v>
      </c>
      <c r="D122" s="209" t="s">
        <v>267</v>
      </c>
      <c r="E122" s="210" t="s">
        <v>1315</v>
      </c>
      <c r="F122" s="211" t="s">
        <v>1316</v>
      </c>
      <c r="G122" s="212" t="s">
        <v>160</v>
      </c>
      <c r="H122" s="213">
        <v>14</v>
      </c>
      <c r="I122" s="214"/>
      <c r="J122" s="215">
        <f>ROUND(I122*H122,2)</f>
        <v>0</v>
      </c>
      <c r="K122" s="211" t="s">
        <v>148</v>
      </c>
      <c r="L122" s="216"/>
      <c r="M122" s="217" t="s">
        <v>19</v>
      </c>
      <c r="N122" s="218" t="s">
        <v>42</v>
      </c>
      <c r="O122" s="64"/>
      <c r="P122" s="187">
        <f>O122*H122</f>
        <v>0</v>
      </c>
      <c r="Q122" s="187">
        <v>2.9999999999999997E-4</v>
      </c>
      <c r="R122" s="187">
        <f>Q122*H122</f>
        <v>4.1999999999999997E-3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380</v>
      </c>
      <c r="AT122" s="189" t="s">
        <v>267</v>
      </c>
      <c r="AU122" s="189" t="s">
        <v>82</v>
      </c>
      <c r="AY122" s="17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266</v>
      </c>
      <c r="BM122" s="189" t="s">
        <v>1317</v>
      </c>
    </row>
    <row r="123" spans="1:65" s="2" customFormat="1" ht="11.25">
      <c r="A123" s="34"/>
      <c r="B123" s="35"/>
      <c r="C123" s="36"/>
      <c r="D123" s="191" t="s">
        <v>151</v>
      </c>
      <c r="E123" s="36"/>
      <c r="F123" s="192" t="s">
        <v>1316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151</v>
      </c>
      <c r="AU123" s="17" t="s">
        <v>82</v>
      </c>
    </row>
    <row r="124" spans="1:65" s="13" customFormat="1" ht="11.25">
      <c r="B124" s="198"/>
      <c r="C124" s="199"/>
      <c r="D124" s="191" t="s">
        <v>155</v>
      </c>
      <c r="E124" s="200" t="s">
        <v>19</v>
      </c>
      <c r="F124" s="201" t="s">
        <v>1318</v>
      </c>
      <c r="G124" s="199"/>
      <c r="H124" s="202">
        <v>14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155</v>
      </c>
      <c r="AU124" s="208" t="s">
        <v>82</v>
      </c>
      <c r="AV124" s="13" t="s">
        <v>82</v>
      </c>
      <c r="AW124" s="13" t="s">
        <v>33</v>
      </c>
      <c r="AX124" s="13" t="s">
        <v>79</v>
      </c>
      <c r="AY124" s="208" t="s">
        <v>142</v>
      </c>
    </row>
    <row r="125" spans="1:65" s="2" customFormat="1" ht="16.5" customHeight="1">
      <c r="A125" s="34"/>
      <c r="B125" s="35"/>
      <c r="C125" s="209" t="s">
        <v>214</v>
      </c>
      <c r="D125" s="209" t="s">
        <v>267</v>
      </c>
      <c r="E125" s="210" t="s">
        <v>1319</v>
      </c>
      <c r="F125" s="211" t="s">
        <v>1320</v>
      </c>
      <c r="G125" s="212" t="s">
        <v>160</v>
      </c>
      <c r="H125" s="213">
        <v>9</v>
      </c>
      <c r="I125" s="214"/>
      <c r="J125" s="215">
        <f>ROUND(I125*H125,2)</f>
        <v>0</v>
      </c>
      <c r="K125" s="211" t="s">
        <v>19</v>
      </c>
      <c r="L125" s="216"/>
      <c r="M125" s="217" t="s">
        <v>19</v>
      </c>
      <c r="N125" s="218" t="s">
        <v>42</v>
      </c>
      <c r="O125" s="64"/>
      <c r="P125" s="187">
        <f>O125*H125</f>
        <v>0</v>
      </c>
      <c r="Q125" s="187">
        <v>2.9999999999999997E-4</v>
      </c>
      <c r="R125" s="187">
        <f>Q125*H125</f>
        <v>2.6999999999999997E-3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380</v>
      </c>
      <c r="AT125" s="189" t="s">
        <v>267</v>
      </c>
      <c r="AU125" s="189" t="s">
        <v>82</v>
      </c>
      <c r="AY125" s="17" t="s">
        <v>142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266</v>
      </c>
      <c r="BM125" s="189" t="s">
        <v>1321</v>
      </c>
    </row>
    <row r="126" spans="1:65" s="2" customFormat="1" ht="11.25">
      <c r="A126" s="34"/>
      <c r="B126" s="35"/>
      <c r="C126" s="36"/>
      <c r="D126" s="191" t="s">
        <v>151</v>
      </c>
      <c r="E126" s="36"/>
      <c r="F126" s="192" t="s">
        <v>1320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151</v>
      </c>
      <c r="AU126" s="17" t="s">
        <v>82</v>
      </c>
    </row>
    <row r="127" spans="1:65" s="13" customFormat="1" ht="11.25">
      <c r="B127" s="198"/>
      <c r="C127" s="199"/>
      <c r="D127" s="191" t="s">
        <v>155</v>
      </c>
      <c r="E127" s="200" t="s">
        <v>19</v>
      </c>
      <c r="F127" s="201" t="s">
        <v>1322</v>
      </c>
      <c r="G127" s="199"/>
      <c r="H127" s="202">
        <v>9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155</v>
      </c>
      <c r="AU127" s="208" t="s">
        <v>82</v>
      </c>
      <c r="AV127" s="13" t="s">
        <v>82</v>
      </c>
      <c r="AW127" s="13" t="s">
        <v>33</v>
      </c>
      <c r="AX127" s="13" t="s">
        <v>79</v>
      </c>
      <c r="AY127" s="208" t="s">
        <v>142</v>
      </c>
    </row>
    <row r="128" spans="1:65" s="2" customFormat="1" ht="16.5" customHeight="1">
      <c r="A128" s="34"/>
      <c r="B128" s="35"/>
      <c r="C128" s="209" t="s">
        <v>221</v>
      </c>
      <c r="D128" s="209" t="s">
        <v>267</v>
      </c>
      <c r="E128" s="210" t="s">
        <v>1323</v>
      </c>
      <c r="F128" s="211" t="s">
        <v>1324</v>
      </c>
      <c r="G128" s="212" t="s">
        <v>335</v>
      </c>
      <c r="H128" s="213">
        <v>4</v>
      </c>
      <c r="I128" s="214"/>
      <c r="J128" s="215">
        <f>ROUND(I128*H128,2)</f>
        <v>0</v>
      </c>
      <c r="K128" s="211" t="s">
        <v>19</v>
      </c>
      <c r="L128" s="216"/>
      <c r="M128" s="217" t="s">
        <v>19</v>
      </c>
      <c r="N128" s="218" t="s">
        <v>42</v>
      </c>
      <c r="O128" s="64"/>
      <c r="P128" s="187">
        <f>O128*H128</f>
        <v>0</v>
      </c>
      <c r="Q128" s="187">
        <v>4.0000000000000003E-5</v>
      </c>
      <c r="R128" s="187">
        <f>Q128*H128</f>
        <v>1.6000000000000001E-4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380</v>
      </c>
      <c r="AT128" s="189" t="s">
        <v>267</v>
      </c>
      <c r="AU128" s="189" t="s">
        <v>82</v>
      </c>
      <c r="AY128" s="17" t="s">
        <v>142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79</v>
      </c>
      <c r="BK128" s="190">
        <f>ROUND(I128*H128,2)</f>
        <v>0</v>
      </c>
      <c r="BL128" s="17" t="s">
        <v>266</v>
      </c>
      <c r="BM128" s="189" t="s">
        <v>1325</v>
      </c>
    </row>
    <row r="129" spans="1:65" s="2" customFormat="1" ht="11.25">
      <c r="A129" s="34"/>
      <c r="B129" s="35"/>
      <c r="C129" s="36"/>
      <c r="D129" s="191" t="s">
        <v>151</v>
      </c>
      <c r="E129" s="36"/>
      <c r="F129" s="192" t="s">
        <v>1324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151</v>
      </c>
      <c r="AU129" s="17" t="s">
        <v>82</v>
      </c>
    </row>
    <row r="130" spans="1:65" s="13" customFormat="1" ht="11.25">
      <c r="B130" s="198"/>
      <c r="C130" s="199"/>
      <c r="D130" s="191" t="s">
        <v>155</v>
      </c>
      <c r="E130" s="200" t="s">
        <v>19</v>
      </c>
      <c r="F130" s="201" t="s">
        <v>1326</v>
      </c>
      <c r="G130" s="199"/>
      <c r="H130" s="202">
        <v>4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155</v>
      </c>
      <c r="AU130" s="208" t="s">
        <v>82</v>
      </c>
      <c r="AV130" s="13" t="s">
        <v>82</v>
      </c>
      <c r="AW130" s="13" t="s">
        <v>33</v>
      </c>
      <c r="AX130" s="13" t="s">
        <v>79</v>
      </c>
      <c r="AY130" s="208" t="s">
        <v>142</v>
      </c>
    </row>
    <row r="131" spans="1:65" s="2" customFormat="1" ht="16.5" customHeight="1">
      <c r="A131" s="34"/>
      <c r="B131" s="35"/>
      <c r="C131" s="178" t="s">
        <v>228</v>
      </c>
      <c r="D131" s="178" t="s">
        <v>144</v>
      </c>
      <c r="E131" s="179" t="s">
        <v>1327</v>
      </c>
      <c r="F131" s="180" t="s">
        <v>1328</v>
      </c>
      <c r="G131" s="181" t="s">
        <v>335</v>
      </c>
      <c r="H131" s="182">
        <v>6</v>
      </c>
      <c r="I131" s="183"/>
      <c r="J131" s="184">
        <f>ROUND(I131*H131,2)</f>
        <v>0</v>
      </c>
      <c r="K131" s="180" t="s">
        <v>148</v>
      </c>
      <c r="L131" s="39"/>
      <c r="M131" s="185" t="s">
        <v>19</v>
      </c>
      <c r="N131" s="186" t="s">
        <v>42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149</v>
      </c>
      <c r="AT131" s="189" t="s">
        <v>144</v>
      </c>
      <c r="AU131" s="189" t="s">
        <v>82</v>
      </c>
      <c r="AY131" s="17" t="s">
        <v>142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79</v>
      </c>
      <c r="BK131" s="190">
        <f>ROUND(I131*H131,2)</f>
        <v>0</v>
      </c>
      <c r="BL131" s="17" t="s">
        <v>149</v>
      </c>
      <c r="BM131" s="189" t="s">
        <v>1329</v>
      </c>
    </row>
    <row r="132" spans="1:65" s="2" customFormat="1" ht="11.25">
      <c r="A132" s="34"/>
      <c r="B132" s="35"/>
      <c r="C132" s="36"/>
      <c r="D132" s="191" t="s">
        <v>151</v>
      </c>
      <c r="E132" s="36"/>
      <c r="F132" s="192" t="s">
        <v>1330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151</v>
      </c>
      <c r="AU132" s="17" t="s">
        <v>82</v>
      </c>
    </row>
    <row r="133" spans="1:65" s="2" customFormat="1" ht="11.25">
      <c r="A133" s="34"/>
      <c r="B133" s="35"/>
      <c r="C133" s="36"/>
      <c r="D133" s="196" t="s">
        <v>153</v>
      </c>
      <c r="E133" s="36"/>
      <c r="F133" s="197" t="s">
        <v>1331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82</v>
      </c>
    </row>
    <row r="134" spans="1:65" s="13" customFormat="1" ht="11.25">
      <c r="B134" s="198"/>
      <c r="C134" s="199"/>
      <c r="D134" s="191" t="s">
        <v>155</v>
      </c>
      <c r="E134" s="200" t="s">
        <v>19</v>
      </c>
      <c r="F134" s="201" t="s">
        <v>1332</v>
      </c>
      <c r="G134" s="199"/>
      <c r="H134" s="202">
        <v>4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155</v>
      </c>
      <c r="AU134" s="208" t="s">
        <v>82</v>
      </c>
      <c r="AV134" s="13" t="s">
        <v>82</v>
      </c>
      <c r="AW134" s="13" t="s">
        <v>33</v>
      </c>
      <c r="AX134" s="13" t="s">
        <v>71</v>
      </c>
      <c r="AY134" s="208" t="s">
        <v>142</v>
      </c>
    </row>
    <row r="135" spans="1:65" s="13" customFormat="1" ht="11.25">
      <c r="B135" s="198"/>
      <c r="C135" s="199"/>
      <c r="D135" s="191" t="s">
        <v>155</v>
      </c>
      <c r="E135" s="200" t="s">
        <v>19</v>
      </c>
      <c r="F135" s="201" t="s">
        <v>1333</v>
      </c>
      <c r="G135" s="199"/>
      <c r="H135" s="202">
        <v>2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155</v>
      </c>
      <c r="AU135" s="208" t="s">
        <v>82</v>
      </c>
      <c r="AV135" s="13" t="s">
        <v>82</v>
      </c>
      <c r="AW135" s="13" t="s">
        <v>33</v>
      </c>
      <c r="AX135" s="13" t="s">
        <v>71</v>
      </c>
      <c r="AY135" s="208" t="s">
        <v>142</v>
      </c>
    </row>
    <row r="136" spans="1:65" s="2" customFormat="1" ht="16.5" customHeight="1">
      <c r="A136" s="34"/>
      <c r="B136" s="35"/>
      <c r="C136" s="209" t="s">
        <v>8</v>
      </c>
      <c r="D136" s="209" t="s">
        <v>267</v>
      </c>
      <c r="E136" s="210" t="s">
        <v>1334</v>
      </c>
      <c r="F136" s="211" t="s">
        <v>1335</v>
      </c>
      <c r="G136" s="212" t="s">
        <v>335</v>
      </c>
      <c r="H136" s="213">
        <v>4</v>
      </c>
      <c r="I136" s="214"/>
      <c r="J136" s="215">
        <f>ROUND(I136*H136,2)</f>
        <v>0</v>
      </c>
      <c r="K136" s="211" t="s">
        <v>148</v>
      </c>
      <c r="L136" s="216"/>
      <c r="M136" s="217" t="s">
        <v>19</v>
      </c>
      <c r="N136" s="218" t="s">
        <v>42</v>
      </c>
      <c r="O136" s="64"/>
      <c r="P136" s="187">
        <f>O136*H136</f>
        <v>0</v>
      </c>
      <c r="Q136" s="187">
        <v>1E-4</v>
      </c>
      <c r="R136" s="187">
        <f>Q136*H136</f>
        <v>4.0000000000000002E-4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204</v>
      </c>
      <c r="AT136" s="189" t="s">
        <v>267</v>
      </c>
      <c r="AU136" s="189" t="s">
        <v>82</v>
      </c>
      <c r="AY136" s="17" t="s">
        <v>142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79</v>
      </c>
      <c r="BK136" s="190">
        <f>ROUND(I136*H136,2)</f>
        <v>0</v>
      </c>
      <c r="BL136" s="17" t="s">
        <v>149</v>
      </c>
      <c r="BM136" s="189" t="s">
        <v>1336</v>
      </c>
    </row>
    <row r="137" spans="1:65" s="2" customFormat="1" ht="11.25">
      <c r="A137" s="34"/>
      <c r="B137" s="35"/>
      <c r="C137" s="36"/>
      <c r="D137" s="191" t="s">
        <v>151</v>
      </c>
      <c r="E137" s="36"/>
      <c r="F137" s="192" t="s">
        <v>1335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151</v>
      </c>
      <c r="AU137" s="17" t="s">
        <v>82</v>
      </c>
    </row>
    <row r="138" spans="1:65" s="2" customFormat="1" ht="16.5" customHeight="1">
      <c r="A138" s="34"/>
      <c r="B138" s="35"/>
      <c r="C138" s="209" t="s">
        <v>240</v>
      </c>
      <c r="D138" s="209" t="s">
        <v>267</v>
      </c>
      <c r="E138" s="210" t="s">
        <v>1337</v>
      </c>
      <c r="F138" s="211" t="s">
        <v>1338</v>
      </c>
      <c r="G138" s="212" t="s">
        <v>335</v>
      </c>
      <c r="H138" s="213">
        <v>2</v>
      </c>
      <c r="I138" s="214"/>
      <c r="J138" s="215">
        <f>ROUND(I138*H138,2)</f>
        <v>0</v>
      </c>
      <c r="K138" s="211" t="s">
        <v>148</v>
      </c>
      <c r="L138" s="216"/>
      <c r="M138" s="217" t="s">
        <v>19</v>
      </c>
      <c r="N138" s="218" t="s">
        <v>42</v>
      </c>
      <c r="O138" s="64"/>
      <c r="P138" s="187">
        <f>O138*H138</f>
        <v>0</v>
      </c>
      <c r="Q138" s="187">
        <v>2.7999999999999998E-4</v>
      </c>
      <c r="R138" s="187">
        <f>Q138*H138</f>
        <v>5.5999999999999995E-4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204</v>
      </c>
      <c r="AT138" s="189" t="s">
        <v>267</v>
      </c>
      <c r="AU138" s="189" t="s">
        <v>82</v>
      </c>
      <c r="AY138" s="17" t="s">
        <v>142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79</v>
      </c>
      <c r="BK138" s="190">
        <f>ROUND(I138*H138,2)</f>
        <v>0</v>
      </c>
      <c r="BL138" s="17" t="s">
        <v>149</v>
      </c>
      <c r="BM138" s="189" t="s">
        <v>1339</v>
      </c>
    </row>
    <row r="139" spans="1:65" s="2" customFormat="1" ht="11.25">
      <c r="A139" s="34"/>
      <c r="B139" s="35"/>
      <c r="C139" s="36"/>
      <c r="D139" s="191" t="s">
        <v>151</v>
      </c>
      <c r="E139" s="36"/>
      <c r="F139" s="192" t="s">
        <v>1338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151</v>
      </c>
      <c r="AU139" s="17" t="s">
        <v>82</v>
      </c>
    </row>
    <row r="140" spans="1:65" s="2" customFormat="1" ht="16.5" customHeight="1">
      <c r="A140" s="34"/>
      <c r="B140" s="35"/>
      <c r="C140" s="178" t="s">
        <v>248</v>
      </c>
      <c r="D140" s="178" t="s">
        <v>144</v>
      </c>
      <c r="E140" s="179" t="s">
        <v>1340</v>
      </c>
      <c r="F140" s="180" t="s">
        <v>1341</v>
      </c>
      <c r="G140" s="181" t="s">
        <v>335</v>
      </c>
      <c r="H140" s="182">
        <v>2</v>
      </c>
      <c r="I140" s="183"/>
      <c r="J140" s="184">
        <f>ROUND(I140*H140,2)</f>
        <v>0</v>
      </c>
      <c r="K140" s="180" t="s">
        <v>148</v>
      </c>
      <c r="L140" s="39"/>
      <c r="M140" s="185" t="s">
        <v>19</v>
      </c>
      <c r="N140" s="186" t="s">
        <v>42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149</v>
      </c>
      <c r="AT140" s="189" t="s">
        <v>144</v>
      </c>
      <c r="AU140" s="189" t="s">
        <v>82</v>
      </c>
      <c r="AY140" s="17" t="s">
        <v>142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149</v>
      </c>
      <c r="BM140" s="189" t="s">
        <v>1342</v>
      </c>
    </row>
    <row r="141" spans="1:65" s="2" customFormat="1" ht="19.5">
      <c r="A141" s="34"/>
      <c r="B141" s="35"/>
      <c r="C141" s="36"/>
      <c r="D141" s="191" t="s">
        <v>151</v>
      </c>
      <c r="E141" s="36"/>
      <c r="F141" s="192" t="s">
        <v>1343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151</v>
      </c>
      <c r="AU141" s="17" t="s">
        <v>82</v>
      </c>
    </row>
    <row r="142" spans="1:65" s="2" customFormat="1" ht="11.25">
      <c r="A142" s="34"/>
      <c r="B142" s="35"/>
      <c r="C142" s="36"/>
      <c r="D142" s="196" t="s">
        <v>153</v>
      </c>
      <c r="E142" s="36"/>
      <c r="F142" s="197" t="s">
        <v>1344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153</v>
      </c>
      <c r="AU142" s="17" t="s">
        <v>82</v>
      </c>
    </row>
    <row r="143" spans="1:65" s="13" customFormat="1" ht="11.25">
      <c r="B143" s="198"/>
      <c r="C143" s="199"/>
      <c r="D143" s="191" t="s">
        <v>155</v>
      </c>
      <c r="E143" s="200" t="s">
        <v>19</v>
      </c>
      <c r="F143" s="201" t="s">
        <v>1345</v>
      </c>
      <c r="G143" s="199"/>
      <c r="H143" s="202">
        <v>2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155</v>
      </c>
      <c r="AU143" s="208" t="s">
        <v>82</v>
      </c>
      <c r="AV143" s="13" t="s">
        <v>82</v>
      </c>
      <c r="AW143" s="13" t="s">
        <v>33</v>
      </c>
      <c r="AX143" s="13" t="s">
        <v>79</v>
      </c>
      <c r="AY143" s="208" t="s">
        <v>142</v>
      </c>
    </row>
    <row r="144" spans="1:65" s="2" customFormat="1" ht="16.5" customHeight="1">
      <c r="A144" s="34"/>
      <c r="B144" s="35"/>
      <c r="C144" s="209" t="s">
        <v>255</v>
      </c>
      <c r="D144" s="209" t="s">
        <v>267</v>
      </c>
      <c r="E144" s="210" t="s">
        <v>1346</v>
      </c>
      <c r="F144" s="211" t="s">
        <v>1347</v>
      </c>
      <c r="G144" s="212" t="s">
        <v>335</v>
      </c>
      <c r="H144" s="213">
        <v>2</v>
      </c>
      <c r="I144" s="214"/>
      <c r="J144" s="215">
        <f>ROUND(I144*H144,2)</f>
        <v>0</v>
      </c>
      <c r="K144" s="211" t="s">
        <v>148</v>
      </c>
      <c r="L144" s="216"/>
      <c r="M144" s="217" t="s">
        <v>19</v>
      </c>
      <c r="N144" s="218" t="s">
        <v>42</v>
      </c>
      <c r="O144" s="64"/>
      <c r="P144" s="187">
        <f>O144*H144</f>
        <v>0</v>
      </c>
      <c r="Q144" s="187">
        <v>3.0000000000000001E-5</v>
      </c>
      <c r="R144" s="187">
        <f>Q144*H144</f>
        <v>6.0000000000000002E-5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267</v>
      </c>
      <c r="AU144" s="189" t="s">
        <v>82</v>
      </c>
      <c r="AY144" s="17" t="s">
        <v>142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149</v>
      </c>
      <c r="BM144" s="189" t="s">
        <v>1348</v>
      </c>
    </row>
    <row r="145" spans="1:65" s="2" customFormat="1" ht="11.25">
      <c r="A145" s="34"/>
      <c r="B145" s="35"/>
      <c r="C145" s="36"/>
      <c r="D145" s="191" t="s">
        <v>151</v>
      </c>
      <c r="E145" s="36"/>
      <c r="F145" s="192" t="s">
        <v>1347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151</v>
      </c>
      <c r="AU145" s="17" t="s">
        <v>82</v>
      </c>
    </row>
    <row r="146" spans="1:65" s="2" customFormat="1" ht="16.5" customHeight="1">
      <c r="A146" s="34"/>
      <c r="B146" s="35"/>
      <c r="C146" s="178" t="s">
        <v>266</v>
      </c>
      <c r="D146" s="178" t="s">
        <v>144</v>
      </c>
      <c r="E146" s="179" t="s">
        <v>1349</v>
      </c>
      <c r="F146" s="180" t="s">
        <v>1350</v>
      </c>
      <c r="G146" s="181" t="s">
        <v>335</v>
      </c>
      <c r="H146" s="182">
        <v>4</v>
      </c>
      <c r="I146" s="183"/>
      <c r="J146" s="184">
        <f>ROUND(I146*H146,2)</f>
        <v>0</v>
      </c>
      <c r="K146" s="180" t="s">
        <v>148</v>
      </c>
      <c r="L146" s="39"/>
      <c r="M146" s="185" t="s">
        <v>19</v>
      </c>
      <c r="N146" s="186" t="s">
        <v>42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149</v>
      </c>
      <c r="AT146" s="189" t="s">
        <v>144</v>
      </c>
      <c r="AU146" s="189" t="s">
        <v>82</v>
      </c>
      <c r="AY146" s="17" t="s">
        <v>142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79</v>
      </c>
      <c r="BK146" s="190">
        <f>ROUND(I146*H146,2)</f>
        <v>0</v>
      </c>
      <c r="BL146" s="17" t="s">
        <v>149</v>
      </c>
      <c r="BM146" s="189" t="s">
        <v>1351</v>
      </c>
    </row>
    <row r="147" spans="1:65" s="2" customFormat="1" ht="19.5">
      <c r="A147" s="34"/>
      <c r="B147" s="35"/>
      <c r="C147" s="36"/>
      <c r="D147" s="191" t="s">
        <v>151</v>
      </c>
      <c r="E147" s="36"/>
      <c r="F147" s="192" t="s">
        <v>1352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151</v>
      </c>
      <c r="AU147" s="17" t="s">
        <v>82</v>
      </c>
    </row>
    <row r="148" spans="1:65" s="2" customFormat="1" ht="11.25">
      <c r="A148" s="34"/>
      <c r="B148" s="35"/>
      <c r="C148" s="36"/>
      <c r="D148" s="196" t="s">
        <v>153</v>
      </c>
      <c r="E148" s="36"/>
      <c r="F148" s="197" t="s">
        <v>1353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153</v>
      </c>
      <c r="AU148" s="17" t="s">
        <v>82</v>
      </c>
    </row>
    <row r="149" spans="1:65" s="13" customFormat="1" ht="11.25">
      <c r="B149" s="198"/>
      <c r="C149" s="199"/>
      <c r="D149" s="191" t="s">
        <v>155</v>
      </c>
      <c r="E149" s="200" t="s">
        <v>19</v>
      </c>
      <c r="F149" s="201" t="s">
        <v>1354</v>
      </c>
      <c r="G149" s="199"/>
      <c r="H149" s="202">
        <v>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155</v>
      </c>
      <c r="AU149" s="208" t="s">
        <v>82</v>
      </c>
      <c r="AV149" s="13" t="s">
        <v>82</v>
      </c>
      <c r="AW149" s="13" t="s">
        <v>33</v>
      </c>
      <c r="AX149" s="13" t="s">
        <v>71</v>
      </c>
      <c r="AY149" s="208" t="s">
        <v>142</v>
      </c>
    </row>
    <row r="150" spans="1:65" s="13" customFormat="1" ht="11.25">
      <c r="B150" s="198"/>
      <c r="C150" s="199"/>
      <c r="D150" s="191" t="s">
        <v>155</v>
      </c>
      <c r="E150" s="200" t="s">
        <v>19</v>
      </c>
      <c r="F150" s="201" t="s">
        <v>1355</v>
      </c>
      <c r="G150" s="199"/>
      <c r="H150" s="202">
        <v>2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155</v>
      </c>
      <c r="AU150" s="208" t="s">
        <v>82</v>
      </c>
      <c r="AV150" s="13" t="s">
        <v>82</v>
      </c>
      <c r="AW150" s="13" t="s">
        <v>33</v>
      </c>
      <c r="AX150" s="13" t="s">
        <v>71</v>
      </c>
      <c r="AY150" s="208" t="s">
        <v>142</v>
      </c>
    </row>
    <row r="151" spans="1:65" s="2" customFormat="1" ht="16.5" customHeight="1">
      <c r="A151" s="34"/>
      <c r="B151" s="35"/>
      <c r="C151" s="209" t="s">
        <v>272</v>
      </c>
      <c r="D151" s="209" t="s">
        <v>267</v>
      </c>
      <c r="E151" s="210" t="s">
        <v>1356</v>
      </c>
      <c r="F151" s="211" t="s">
        <v>1357</v>
      </c>
      <c r="G151" s="212" t="s">
        <v>335</v>
      </c>
      <c r="H151" s="213">
        <v>2</v>
      </c>
      <c r="I151" s="214"/>
      <c r="J151" s="215">
        <f>ROUND(I151*H151,2)</f>
        <v>0</v>
      </c>
      <c r="K151" s="211" t="s">
        <v>148</v>
      </c>
      <c r="L151" s="216"/>
      <c r="M151" s="217" t="s">
        <v>19</v>
      </c>
      <c r="N151" s="218" t="s">
        <v>42</v>
      </c>
      <c r="O151" s="64"/>
      <c r="P151" s="187">
        <f>O151*H151</f>
        <v>0</v>
      </c>
      <c r="Q151" s="187">
        <v>5.0000000000000002E-5</v>
      </c>
      <c r="R151" s="187">
        <f>Q151*H151</f>
        <v>1E-4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204</v>
      </c>
      <c r="AT151" s="189" t="s">
        <v>267</v>
      </c>
      <c r="AU151" s="189" t="s">
        <v>82</v>
      </c>
      <c r="AY151" s="17" t="s">
        <v>142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79</v>
      </c>
      <c r="BK151" s="190">
        <f>ROUND(I151*H151,2)</f>
        <v>0</v>
      </c>
      <c r="BL151" s="17" t="s">
        <v>149</v>
      </c>
      <c r="BM151" s="189" t="s">
        <v>1358</v>
      </c>
    </row>
    <row r="152" spans="1:65" s="2" customFormat="1" ht="11.25">
      <c r="A152" s="34"/>
      <c r="B152" s="35"/>
      <c r="C152" s="36"/>
      <c r="D152" s="191" t="s">
        <v>151</v>
      </c>
      <c r="E152" s="36"/>
      <c r="F152" s="192" t="s">
        <v>1357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151</v>
      </c>
      <c r="AU152" s="17" t="s">
        <v>82</v>
      </c>
    </row>
    <row r="153" spans="1:65" s="2" customFormat="1" ht="16.5" customHeight="1">
      <c r="A153" s="34"/>
      <c r="B153" s="35"/>
      <c r="C153" s="209" t="s">
        <v>279</v>
      </c>
      <c r="D153" s="209" t="s">
        <v>267</v>
      </c>
      <c r="E153" s="210" t="s">
        <v>1359</v>
      </c>
      <c r="F153" s="211" t="s">
        <v>1360</v>
      </c>
      <c r="G153" s="212" t="s">
        <v>335</v>
      </c>
      <c r="H153" s="213">
        <v>2</v>
      </c>
      <c r="I153" s="214"/>
      <c r="J153" s="215">
        <f>ROUND(I153*H153,2)</f>
        <v>0</v>
      </c>
      <c r="K153" s="211" t="s">
        <v>148</v>
      </c>
      <c r="L153" s="216"/>
      <c r="M153" s="217" t="s">
        <v>19</v>
      </c>
      <c r="N153" s="218" t="s">
        <v>42</v>
      </c>
      <c r="O153" s="64"/>
      <c r="P153" s="187">
        <f>O153*H153</f>
        <v>0</v>
      </c>
      <c r="Q153" s="187">
        <v>5.0000000000000002E-5</v>
      </c>
      <c r="R153" s="187">
        <f>Q153*H153</f>
        <v>1E-4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204</v>
      </c>
      <c r="AT153" s="189" t="s">
        <v>267</v>
      </c>
      <c r="AU153" s="189" t="s">
        <v>82</v>
      </c>
      <c r="AY153" s="17" t="s">
        <v>142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79</v>
      </c>
      <c r="BK153" s="190">
        <f>ROUND(I153*H153,2)</f>
        <v>0</v>
      </c>
      <c r="BL153" s="17" t="s">
        <v>149</v>
      </c>
      <c r="BM153" s="189" t="s">
        <v>1361</v>
      </c>
    </row>
    <row r="154" spans="1:65" s="2" customFormat="1" ht="11.25">
      <c r="A154" s="34"/>
      <c r="B154" s="35"/>
      <c r="C154" s="36"/>
      <c r="D154" s="191" t="s">
        <v>151</v>
      </c>
      <c r="E154" s="36"/>
      <c r="F154" s="192" t="s">
        <v>1360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151</v>
      </c>
      <c r="AU154" s="17" t="s">
        <v>82</v>
      </c>
    </row>
    <row r="155" spans="1:65" s="2" customFormat="1" ht="16.5" customHeight="1">
      <c r="A155" s="34"/>
      <c r="B155" s="35"/>
      <c r="C155" s="178" t="s">
        <v>289</v>
      </c>
      <c r="D155" s="178" t="s">
        <v>144</v>
      </c>
      <c r="E155" s="179" t="s">
        <v>1362</v>
      </c>
      <c r="F155" s="180" t="s">
        <v>1363</v>
      </c>
      <c r="G155" s="181" t="s">
        <v>335</v>
      </c>
      <c r="H155" s="182">
        <v>18</v>
      </c>
      <c r="I155" s="183"/>
      <c r="J155" s="184">
        <f>ROUND(I155*H155,2)</f>
        <v>0</v>
      </c>
      <c r="K155" s="180" t="s">
        <v>148</v>
      </c>
      <c r="L155" s="39"/>
      <c r="M155" s="185" t="s">
        <v>19</v>
      </c>
      <c r="N155" s="186" t="s">
        <v>42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149</v>
      </c>
      <c r="AT155" s="189" t="s">
        <v>144</v>
      </c>
      <c r="AU155" s="189" t="s">
        <v>82</v>
      </c>
      <c r="AY155" s="17" t="s">
        <v>142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79</v>
      </c>
      <c r="BK155" s="190">
        <f>ROUND(I155*H155,2)</f>
        <v>0</v>
      </c>
      <c r="BL155" s="17" t="s">
        <v>149</v>
      </c>
      <c r="BM155" s="189" t="s">
        <v>1364</v>
      </c>
    </row>
    <row r="156" spans="1:65" s="2" customFormat="1" ht="11.25">
      <c r="A156" s="34"/>
      <c r="B156" s="35"/>
      <c r="C156" s="36"/>
      <c r="D156" s="191" t="s">
        <v>151</v>
      </c>
      <c r="E156" s="36"/>
      <c r="F156" s="192" t="s">
        <v>1365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151</v>
      </c>
      <c r="AU156" s="17" t="s">
        <v>82</v>
      </c>
    </row>
    <row r="157" spans="1:65" s="2" customFormat="1" ht="11.25">
      <c r="A157" s="34"/>
      <c r="B157" s="35"/>
      <c r="C157" s="36"/>
      <c r="D157" s="196" t="s">
        <v>153</v>
      </c>
      <c r="E157" s="36"/>
      <c r="F157" s="197" t="s">
        <v>1366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82</v>
      </c>
    </row>
    <row r="158" spans="1:65" s="13" customFormat="1" ht="11.25">
      <c r="B158" s="198"/>
      <c r="C158" s="199"/>
      <c r="D158" s="191" t="s">
        <v>155</v>
      </c>
      <c r="E158" s="200" t="s">
        <v>19</v>
      </c>
      <c r="F158" s="201" t="s">
        <v>1367</v>
      </c>
      <c r="G158" s="199"/>
      <c r="H158" s="202">
        <v>18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155</v>
      </c>
      <c r="AU158" s="208" t="s">
        <v>82</v>
      </c>
      <c r="AV158" s="13" t="s">
        <v>82</v>
      </c>
      <c r="AW158" s="13" t="s">
        <v>33</v>
      </c>
      <c r="AX158" s="13" t="s">
        <v>79</v>
      </c>
      <c r="AY158" s="208" t="s">
        <v>142</v>
      </c>
    </row>
    <row r="159" spans="1:65" s="2" customFormat="1" ht="16.5" customHeight="1">
      <c r="A159" s="34"/>
      <c r="B159" s="35"/>
      <c r="C159" s="209" t="s">
        <v>294</v>
      </c>
      <c r="D159" s="209" t="s">
        <v>267</v>
      </c>
      <c r="E159" s="210" t="s">
        <v>1368</v>
      </c>
      <c r="F159" s="211" t="s">
        <v>1369</v>
      </c>
      <c r="G159" s="212" t="s">
        <v>335</v>
      </c>
      <c r="H159" s="213">
        <v>18</v>
      </c>
      <c r="I159" s="214"/>
      <c r="J159" s="215">
        <f>ROUND(I159*H159,2)</f>
        <v>0</v>
      </c>
      <c r="K159" s="211" t="s">
        <v>148</v>
      </c>
      <c r="L159" s="216"/>
      <c r="M159" s="217" t="s">
        <v>19</v>
      </c>
      <c r="N159" s="218" t="s">
        <v>42</v>
      </c>
      <c r="O159" s="64"/>
      <c r="P159" s="187">
        <f>O159*H159</f>
        <v>0</v>
      </c>
      <c r="Q159" s="187">
        <v>5.0000000000000002E-5</v>
      </c>
      <c r="R159" s="187">
        <f>Q159*H159</f>
        <v>9.0000000000000008E-4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204</v>
      </c>
      <c r="AT159" s="189" t="s">
        <v>267</v>
      </c>
      <c r="AU159" s="189" t="s">
        <v>82</v>
      </c>
      <c r="AY159" s="17" t="s">
        <v>142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79</v>
      </c>
      <c r="BK159" s="190">
        <f>ROUND(I159*H159,2)</f>
        <v>0</v>
      </c>
      <c r="BL159" s="17" t="s">
        <v>149</v>
      </c>
      <c r="BM159" s="189" t="s">
        <v>1370</v>
      </c>
    </row>
    <row r="160" spans="1:65" s="2" customFormat="1" ht="11.25">
      <c r="A160" s="34"/>
      <c r="B160" s="35"/>
      <c r="C160" s="36"/>
      <c r="D160" s="191" t="s">
        <v>151</v>
      </c>
      <c r="E160" s="36"/>
      <c r="F160" s="192" t="s">
        <v>1369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151</v>
      </c>
      <c r="AU160" s="17" t="s">
        <v>82</v>
      </c>
    </row>
    <row r="161" spans="1:65" s="2" customFormat="1" ht="16.5" customHeight="1">
      <c r="A161" s="34"/>
      <c r="B161" s="35"/>
      <c r="C161" s="178" t="s">
        <v>7</v>
      </c>
      <c r="D161" s="178" t="s">
        <v>144</v>
      </c>
      <c r="E161" s="179" t="s">
        <v>1371</v>
      </c>
      <c r="F161" s="180" t="s">
        <v>1372</v>
      </c>
      <c r="G161" s="181" t="s">
        <v>335</v>
      </c>
      <c r="H161" s="182">
        <v>1</v>
      </c>
      <c r="I161" s="183"/>
      <c r="J161" s="184">
        <f>ROUND(I161*H161,2)</f>
        <v>0</v>
      </c>
      <c r="K161" s="180" t="s">
        <v>148</v>
      </c>
      <c r="L161" s="39"/>
      <c r="M161" s="185" t="s">
        <v>19</v>
      </c>
      <c r="N161" s="186" t="s">
        <v>42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149</v>
      </c>
      <c r="AT161" s="189" t="s">
        <v>144</v>
      </c>
      <c r="AU161" s="189" t="s">
        <v>82</v>
      </c>
      <c r="AY161" s="17" t="s">
        <v>142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149</v>
      </c>
      <c r="BM161" s="189" t="s">
        <v>1373</v>
      </c>
    </row>
    <row r="162" spans="1:65" s="2" customFormat="1" ht="11.25">
      <c r="A162" s="34"/>
      <c r="B162" s="35"/>
      <c r="C162" s="36"/>
      <c r="D162" s="191" t="s">
        <v>151</v>
      </c>
      <c r="E162" s="36"/>
      <c r="F162" s="192" t="s">
        <v>1374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151</v>
      </c>
      <c r="AU162" s="17" t="s">
        <v>82</v>
      </c>
    </row>
    <row r="163" spans="1:65" s="2" customFormat="1" ht="11.25">
      <c r="A163" s="34"/>
      <c r="B163" s="35"/>
      <c r="C163" s="36"/>
      <c r="D163" s="196" t="s">
        <v>153</v>
      </c>
      <c r="E163" s="36"/>
      <c r="F163" s="197" t="s">
        <v>1375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153</v>
      </c>
      <c r="AU163" s="17" t="s">
        <v>82</v>
      </c>
    </row>
    <row r="164" spans="1:65" s="13" customFormat="1" ht="11.25">
      <c r="B164" s="198"/>
      <c r="C164" s="199"/>
      <c r="D164" s="191" t="s">
        <v>155</v>
      </c>
      <c r="E164" s="200" t="s">
        <v>19</v>
      </c>
      <c r="F164" s="201" t="s">
        <v>1376</v>
      </c>
      <c r="G164" s="199"/>
      <c r="H164" s="202">
        <v>1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155</v>
      </c>
      <c r="AU164" s="208" t="s">
        <v>82</v>
      </c>
      <c r="AV164" s="13" t="s">
        <v>82</v>
      </c>
      <c r="AW164" s="13" t="s">
        <v>33</v>
      </c>
      <c r="AX164" s="13" t="s">
        <v>79</v>
      </c>
      <c r="AY164" s="208" t="s">
        <v>142</v>
      </c>
    </row>
    <row r="165" spans="1:65" s="2" customFormat="1" ht="16.5" customHeight="1">
      <c r="A165" s="34"/>
      <c r="B165" s="35"/>
      <c r="C165" s="209" t="s">
        <v>308</v>
      </c>
      <c r="D165" s="209" t="s">
        <v>267</v>
      </c>
      <c r="E165" s="210" t="s">
        <v>1377</v>
      </c>
      <c r="F165" s="211" t="s">
        <v>1378</v>
      </c>
      <c r="G165" s="212" t="s">
        <v>335</v>
      </c>
      <c r="H165" s="213">
        <v>1</v>
      </c>
      <c r="I165" s="214"/>
      <c r="J165" s="215">
        <f>ROUND(I165*H165,2)</f>
        <v>0</v>
      </c>
      <c r="K165" s="211" t="s">
        <v>148</v>
      </c>
      <c r="L165" s="216"/>
      <c r="M165" s="217" t="s">
        <v>19</v>
      </c>
      <c r="N165" s="218" t="s">
        <v>42</v>
      </c>
      <c r="O165" s="64"/>
      <c r="P165" s="187">
        <f>O165*H165</f>
        <v>0</v>
      </c>
      <c r="Q165" s="187">
        <v>6.9999999999999994E-5</v>
      </c>
      <c r="R165" s="187">
        <f>Q165*H165</f>
        <v>6.9999999999999994E-5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267</v>
      </c>
      <c r="AU165" s="189" t="s">
        <v>82</v>
      </c>
      <c r="AY165" s="17" t="s">
        <v>142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79</v>
      </c>
      <c r="BK165" s="190">
        <f>ROUND(I165*H165,2)</f>
        <v>0</v>
      </c>
      <c r="BL165" s="17" t="s">
        <v>149</v>
      </c>
      <c r="BM165" s="189" t="s">
        <v>1379</v>
      </c>
    </row>
    <row r="166" spans="1:65" s="2" customFormat="1" ht="11.25">
      <c r="A166" s="34"/>
      <c r="B166" s="35"/>
      <c r="C166" s="36"/>
      <c r="D166" s="191" t="s">
        <v>151</v>
      </c>
      <c r="E166" s="36"/>
      <c r="F166" s="192" t="s">
        <v>1378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151</v>
      </c>
      <c r="AU166" s="17" t="s">
        <v>82</v>
      </c>
    </row>
    <row r="167" spans="1:65" s="2" customFormat="1" ht="16.5" customHeight="1">
      <c r="A167" s="34"/>
      <c r="B167" s="35"/>
      <c r="C167" s="178" t="s">
        <v>313</v>
      </c>
      <c r="D167" s="178" t="s">
        <v>144</v>
      </c>
      <c r="E167" s="179" t="s">
        <v>1380</v>
      </c>
      <c r="F167" s="180" t="s">
        <v>1381</v>
      </c>
      <c r="G167" s="181" t="s">
        <v>335</v>
      </c>
      <c r="H167" s="182">
        <v>2</v>
      </c>
      <c r="I167" s="183"/>
      <c r="J167" s="184">
        <f>ROUND(I167*H167,2)</f>
        <v>0</v>
      </c>
      <c r="K167" s="180" t="s">
        <v>148</v>
      </c>
      <c r="L167" s="39"/>
      <c r="M167" s="185" t="s">
        <v>19</v>
      </c>
      <c r="N167" s="186" t="s">
        <v>42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149</v>
      </c>
      <c r="AT167" s="189" t="s">
        <v>144</v>
      </c>
      <c r="AU167" s="189" t="s">
        <v>82</v>
      </c>
      <c r="AY167" s="17" t="s">
        <v>142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79</v>
      </c>
      <c r="BK167" s="190">
        <f>ROUND(I167*H167,2)</f>
        <v>0</v>
      </c>
      <c r="BL167" s="17" t="s">
        <v>149</v>
      </c>
      <c r="BM167" s="189" t="s">
        <v>1382</v>
      </c>
    </row>
    <row r="168" spans="1:65" s="2" customFormat="1" ht="11.25">
      <c r="A168" s="34"/>
      <c r="B168" s="35"/>
      <c r="C168" s="36"/>
      <c r="D168" s="191" t="s">
        <v>151</v>
      </c>
      <c r="E168" s="36"/>
      <c r="F168" s="192" t="s">
        <v>1383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151</v>
      </c>
      <c r="AU168" s="17" t="s">
        <v>82</v>
      </c>
    </row>
    <row r="169" spans="1:65" s="2" customFormat="1" ht="11.25">
      <c r="A169" s="34"/>
      <c r="B169" s="35"/>
      <c r="C169" s="36"/>
      <c r="D169" s="196" t="s">
        <v>153</v>
      </c>
      <c r="E169" s="36"/>
      <c r="F169" s="197" t="s">
        <v>1384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153</v>
      </c>
      <c r="AU169" s="17" t="s">
        <v>82</v>
      </c>
    </row>
    <row r="170" spans="1:65" s="13" customFormat="1" ht="11.25">
      <c r="B170" s="198"/>
      <c r="C170" s="199"/>
      <c r="D170" s="191" t="s">
        <v>155</v>
      </c>
      <c r="E170" s="200" t="s">
        <v>19</v>
      </c>
      <c r="F170" s="201" t="s">
        <v>1385</v>
      </c>
      <c r="G170" s="199"/>
      <c r="H170" s="202">
        <v>2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155</v>
      </c>
      <c r="AU170" s="208" t="s">
        <v>82</v>
      </c>
      <c r="AV170" s="13" t="s">
        <v>82</v>
      </c>
      <c r="AW170" s="13" t="s">
        <v>33</v>
      </c>
      <c r="AX170" s="13" t="s">
        <v>79</v>
      </c>
      <c r="AY170" s="208" t="s">
        <v>142</v>
      </c>
    </row>
    <row r="171" spans="1:65" s="2" customFormat="1" ht="16.5" customHeight="1">
      <c r="A171" s="34"/>
      <c r="B171" s="35"/>
      <c r="C171" s="209" t="s">
        <v>321</v>
      </c>
      <c r="D171" s="209" t="s">
        <v>267</v>
      </c>
      <c r="E171" s="210" t="s">
        <v>1386</v>
      </c>
      <c r="F171" s="211" t="s">
        <v>1387</v>
      </c>
      <c r="G171" s="212" t="s">
        <v>335</v>
      </c>
      <c r="H171" s="213">
        <v>2</v>
      </c>
      <c r="I171" s="214"/>
      <c r="J171" s="215">
        <f>ROUND(I171*H171,2)</f>
        <v>0</v>
      </c>
      <c r="K171" s="211" t="s">
        <v>148</v>
      </c>
      <c r="L171" s="216"/>
      <c r="M171" s="217" t="s">
        <v>19</v>
      </c>
      <c r="N171" s="218" t="s">
        <v>42</v>
      </c>
      <c r="O171" s="64"/>
      <c r="P171" s="187">
        <f>O171*H171</f>
        <v>0</v>
      </c>
      <c r="Q171" s="187">
        <v>1E-4</v>
      </c>
      <c r="R171" s="187">
        <f>Q171*H171</f>
        <v>2.0000000000000001E-4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204</v>
      </c>
      <c r="AT171" s="189" t="s">
        <v>267</v>
      </c>
      <c r="AU171" s="189" t="s">
        <v>82</v>
      </c>
      <c r="AY171" s="17" t="s">
        <v>142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79</v>
      </c>
      <c r="BK171" s="190">
        <f>ROUND(I171*H171,2)</f>
        <v>0</v>
      </c>
      <c r="BL171" s="17" t="s">
        <v>149</v>
      </c>
      <c r="BM171" s="189" t="s">
        <v>1388</v>
      </c>
    </row>
    <row r="172" spans="1:65" s="2" customFormat="1" ht="11.25">
      <c r="A172" s="34"/>
      <c r="B172" s="35"/>
      <c r="C172" s="36"/>
      <c r="D172" s="191" t="s">
        <v>151</v>
      </c>
      <c r="E172" s="36"/>
      <c r="F172" s="192" t="s">
        <v>1387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151</v>
      </c>
      <c r="AU172" s="17" t="s">
        <v>82</v>
      </c>
    </row>
    <row r="173" spans="1:65" s="2" customFormat="1" ht="16.5" customHeight="1">
      <c r="A173" s="34"/>
      <c r="B173" s="35"/>
      <c r="C173" s="178" t="s">
        <v>332</v>
      </c>
      <c r="D173" s="178" t="s">
        <v>144</v>
      </c>
      <c r="E173" s="179" t="s">
        <v>1389</v>
      </c>
      <c r="F173" s="180" t="s">
        <v>1390</v>
      </c>
      <c r="G173" s="181" t="s">
        <v>715</v>
      </c>
      <c r="H173" s="182">
        <v>1</v>
      </c>
      <c r="I173" s="183"/>
      <c r="J173" s="184">
        <f>ROUND(I173*H173,2)</f>
        <v>0</v>
      </c>
      <c r="K173" s="180" t="s">
        <v>19</v>
      </c>
      <c r="L173" s="39"/>
      <c r="M173" s="185" t="s">
        <v>19</v>
      </c>
      <c r="N173" s="186" t="s">
        <v>42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149</v>
      </c>
      <c r="AT173" s="189" t="s">
        <v>144</v>
      </c>
      <c r="AU173" s="189" t="s">
        <v>82</v>
      </c>
      <c r="AY173" s="17" t="s">
        <v>142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79</v>
      </c>
      <c r="BK173" s="190">
        <f>ROUND(I173*H173,2)</f>
        <v>0</v>
      </c>
      <c r="BL173" s="17" t="s">
        <v>149</v>
      </c>
      <c r="BM173" s="189" t="s">
        <v>1391</v>
      </c>
    </row>
    <row r="174" spans="1:65" s="2" customFormat="1" ht="11.25">
      <c r="A174" s="34"/>
      <c r="B174" s="35"/>
      <c r="C174" s="36"/>
      <c r="D174" s="191" t="s">
        <v>151</v>
      </c>
      <c r="E174" s="36"/>
      <c r="F174" s="192" t="s">
        <v>1390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151</v>
      </c>
      <c r="AU174" s="17" t="s">
        <v>82</v>
      </c>
    </row>
    <row r="175" spans="1:65" s="2" customFormat="1" ht="78">
      <c r="A175" s="34"/>
      <c r="B175" s="35"/>
      <c r="C175" s="36"/>
      <c r="D175" s="191" t="s">
        <v>351</v>
      </c>
      <c r="E175" s="36"/>
      <c r="F175" s="219" t="s">
        <v>1392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351</v>
      </c>
      <c r="AU175" s="17" t="s">
        <v>82</v>
      </c>
    </row>
    <row r="176" spans="1:65" s="2" customFormat="1" ht="16.5" customHeight="1">
      <c r="A176" s="34"/>
      <c r="B176" s="35"/>
      <c r="C176" s="178" t="s">
        <v>340</v>
      </c>
      <c r="D176" s="178" t="s">
        <v>144</v>
      </c>
      <c r="E176" s="179" t="s">
        <v>1393</v>
      </c>
      <c r="F176" s="180" t="s">
        <v>1394</v>
      </c>
      <c r="G176" s="181" t="s">
        <v>715</v>
      </c>
      <c r="H176" s="182">
        <v>1</v>
      </c>
      <c r="I176" s="183"/>
      <c r="J176" s="184">
        <f>ROUND(I176*H176,2)</f>
        <v>0</v>
      </c>
      <c r="K176" s="180" t="s">
        <v>19</v>
      </c>
      <c r="L176" s="39"/>
      <c r="M176" s="185" t="s">
        <v>19</v>
      </c>
      <c r="N176" s="186" t="s">
        <v>42</v>
      </c>
      <c r="O176" s="64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149</v>
      </c>
      <c r="AT176" s="189" t="s">
        <v>144</v>
      </c>
      <c r="AU176" s="189" t="s">
        <v>82</v>
      </c>
      <c r="AY176" s="17" t="s">
        <v>142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79</v>
      </c>
      <c r="BK176" s="190">
        <f>ROUND(I176*H176,2)</f>
        <v>0</v>
      </c>
      <c r="BL176" s="17" t="s">
        <v>149</v>
      </c>
      <c r="BM176" s="189" t="s">
        <v>1395</v>
      </c>
    </row>
    <row r="177" spans="1:65" s="2" customFormat="1" ht="11.25">
      <c r="A177" s="34"/>
      <c r="B177" s="35"/>
      <c r="C177" s="36"/>
      <c r="D177" s="191" t="s">
        <v>151</v>
      </c>
      <c r="E177" s="36"/>
      <c r="F177" s="192" t="s">
        <v>1394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151</v>
      </c>
      <c r="AU177" s="17" t="s">
        <v>82</v>
      </c>
    </row>
    <row r="178" spans="1:65" s="2" customFormat="1" ht="78">
      <c r="A178" s="34"/>
      <c r="B178" s="35"/>
      <c r="C178" s="36"/>
      <c r="D178" s="191" t="s">
        <v>351</v>
      </c>
      <c r="E178" s="36"/>
      <c r="F178" s="219" t="s">
        <v>1396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351</v>
      </c>
      <c r="AU178" s="17" t="s">
        <v>82</v>
      </c>
    </row>
    <row r="179" spans="1:65" s="12" customFormat="1" ht="22.9" customHeight="1">
      <c r="B179" s="162"/>
      <c r="C179" s="163"/>
      <c r="D179" s="164" t="s">
        <v>70</v>
      </c>
      <c r="E179" s="176" t="s">
        <v>214</v>
      </c>
      <c r="F179" s="176" t="s">
        <v>692</v>
      </c>
      <c r="G179" s="163"/>
      <c r="H179" s="163"/>
      <c r="I179" s="166"/>
      <c r="J179" s="177">
        <f>BK179</f>
        <v>0</v>
      </c>
      <c r="K179" s="163"/>
      <c r="L179" s="168"/>
      <c r="M179" s="169"/>
      <c r="N179" s="170"/>
      <c r="O179" s="170"/>
      <c r="P179" s="171">
        <f>SUM(P180:P183)</f>
        <v>0</v>
      </c>
      <c r="Q179" s="170"/>
      <c r="R179" s="171">
        <f>SUM(R180:R183)</f>
        <v>2.5018699999999998</v>
      </c>
      <c r="S179" s="170"/>
      <c r="T179" s="172">
        <f>SUM(T180:T183)</f>
        <v>0</v>
      </c>
      <c r="AR179" s="173" t="s">
        <v>79</v>
      </c>
      <c r="AT179" s="174" t="s">
        <v>70</v>
      </c>
      <c r="AU179" s="174" t="s">
        <v>79</v>
      </c>
      <c r="AY179" s="173" t="s">
        <v>142</v>
      </c>
      <c r="BK179" s="175">
        <f>SUM(BK180:BK183)</f>
        <v>0</v>
      </c>
    </row>
    <row r="180" spans="1:65" s="2" customFormat="1" ht="16.5" customHeight="1">
      <c r="A180" s="34"/>
      <c r="B180" s="35"/>
      <c r="C180" s="178" t="s">
        <v>345</v>
      </c>
      <c r="D180" s="178" t="s">
        <v>144</v>
      </c>
      <c r="E180" s="179" t="s">
        <v>1397</v>
      </c>
      <c r="F180" s="180" t="s">
        <v>1398</v>
      </c>
      <c r="G180" s="181" t="s">
        <v>181</v>
      </c>
      <c r="H180" s="182">
        <v>1</v>
      </c>
      <c r="I180" s="183"/>
      <c r="J180" s="184">
        <f>ROUND(I180*H180,2)</f>
        <v>0</v>
      </c>
      <c r="K180" s="180" t="s">
        <v>148</v>
      </c>
      <c r="L180" s="39"/>
      <c r="M180" s="185" t="s">
        <v>19</v>
      </c>
      <c r="N180" s="186" t="s">
        <v>42</v>
      </c>
      <c r="O180" s="64"/>
      <c r="P180" s="187">
        <f>O180*H180</f>
        <v>0</v>
      </c>
      <c r="Q180" s="187">
        <v>2.5018699999999998</v>
      </c>
      <c r="R180" s="187">
        <f>Q180*H180</f>
        <v>2.5018699999999998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149</v>
      </c>
      <c r="AT180" s="189" t="s">
        <v>144</v>
      </c>
      <c r="AU180" s="189" t="s">
        <v>82</v>
      </c>
      <c r="AY180" s="17" t="s">
        <v>142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79</v>
      </c>
      <c r="BK180" s="190">
        <f>ROUND(I180*H180,2)</f>
        <v>0</v>
      </c>
      <c r="BL180" s="17" t="s">
        <v>149</v>
      </c>
      <c r="BM180" s="189" t="s">
        <v>1399</v>
      </c>
    </row>
    <row r="181" spans="1:65" s="2" customFormat="1" ht="19.5">
      <c r="A181" s="34"/>
      <c r="B181" s="35"/>
      <c r="C181" s="36"/>
      <c r="D181" s="191" t="s">
        <v>151</v>
      </c>
      <c r="E181" s="36"/>
      <c r="F181" s="192" t="s">
        <v>1400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151</v>
      </c>
      <c r="AU181" s="17" t="s">
        <v>82</v>
      </c>
    </row>
    <row r="182" spans="1:65" s="2" customFormat="1" ht="11.25">
      <c r="A182" s="34"/>
      <c r="B182" s="35"/>
      <c r="C182" s="36"/>
      <c r="D182" s="196" t="s">
        <v>153</v>
      </c>
      <c r="E182" s="36"/>
      <c r="F182" s="197" t="s">
        <v>1401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153</v>
      </c>
      <c r="AU182" s="17" t="s">
        <v>82</v>
      </c>
    </row>
    <row r="183" spans="1:65" s="13" customFormat="1" ht="11.25">
      <c r="B183" s="198"/>
      <c r="C183" s="199"/>
      <c r="D183" s="191" t="s">
        <v>155</v>
      </c>
      <c r="E183" s="200" t="s">
        <v>19</v>
      </c>
      <c r="F183" s="201" t="s">
        <v>1402</v>
      </c>
      <c r="G183" s="199"/>
      <c r="H183" s="202">
        <v>1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155</v>
      </c>
      <c r="AU183" s="208" t="s">
        <v>82</v>
      </c>
      <c r="AV183" s="13" t="s">
        <v>82</v>
      </c>
      <c r="AW183" s="13" t="s">
        <v>33</v>
      </c>
      <c r="AX183" s="13" t="s">
        <v>79</v>
      </c>
      <c r="AY183" s="208" t="s">
        <v>142</v>
      </c>
    </row>
    <row r="184" spans="1:65" s="12" customFormat="1" ht="22.9" customHeight="1">
      <c r="B184" s="162"/>
      <c r="C184" s="163"/>
      <c r="D184" s="164" t="s">
        <v>70</v>
      </c>
      <c r="E184" s="176" t="s">
        <v>814</v>
      </c>
      <c r="F184" s="176" t="s">
        <v>815</v>
      </c>
      <c r="G184" s="163"/>
      <c r="H184" s="163"/>
      <c r="I184" s="166"/>
      <c r="J184" s="177">
        <f>BK184</f>
        <v>0</v>
      </c>
      <c r="K184" s="163"/>
      <c r="L184" s="168"/>
      <c r="M184" s="169"/>
      <c r="N184" s="170"/>
      <c r="O184" s="170"/>
      <c r="P184" s="171">
        <f>SUM(P185:P187)</f>
        <v>0</v>
      </c>
      <c r="Q184" s="170"/>
      <c r="R184" s="171">
        <f>SUM(R185:R187)</f>
        <v>0</v>
      </c>
      <c r="S184" s="170"/>
      <c r="T184" s="172">
        <f>SUM(T185:T187)</f>
        <v>0</v>
      </c>
      <c r="AR184" s="173" t="s">
        <v>79</v>
      </c>
      <c r="AT184" s="174" t="s">
        <v>70</v>
      </c>
      <c r="AU184" s="174" t="s">
        <v>79</v>
      </c>
      <c r="AY184" s="173" t="s">
        <v>142</v>
      </c>
      <c r="BK184" s="175">
        <f>SUM(BK185:BK187)</f>
        <v>0</v>
      </c>
    </row>
    <row r="185" spans="1:65" s="2" customFormat="1" ht="16.5" customHeight="1">
      <c r="A185" s="34"/>
      <c r="B185" s="35"/>
      <c r="C185" s="178" t="s">
        <v>355</v>
      </c>
      <c r="D185" s="178" t="s">
        <v>144</v>
      </c>
      <c r="E185" s="179" t="s">
        <v>1403</v>
      </c>
      <c r="F185" s="180" t="s">
        <v>1404</v>
      </c>
      <c r="G185" s="181" t="s">
        <v>243</v>
      </c>
      <c r="H185" s="182">
        <v>2.5910000000000002</v>
      </c>
      <c r="I185" s="183"/>
      <c r="J185" s="184">
        <f>ROUND(I185*H185,2)</f>
        <v>0</v>
      </c>
      <c r="K185" s="180" t="s">
        <v>148</v>
      </c>
      <c r="L185" s="39"/>
      <c r="M185" s="185" t="s">
        <v>19</v>
      </c>
      <c r="N185" s="186" t="s">
        <v>42</v>
      </c>
      <c r="O185" s="64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149</v>
      </c>
      <c r="AT185" s="189" t="s">
        <v>144</v>
      </c>
      <c r="AU185" s="189" t="s">
        <v>82</v>
      </c>
      <c r="AY185" s="17" t="s">
        <v>142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79</v>
      </c>
      <c r="BK185" s="190">
        <f>ROUND(I185*H185,2)</f>
        <v>0</v>
      </c>
      <c r="BL185" s="17" t="s">
        <v>149</v>
      </c>
      <c r="BM185" s="189" t="s">
        <v>1405</v>
      </c>
    </row>
    <row r="186" spans="1:65" s="2" customFormat="1" ht="19.5">
      <c r="A186" s="34"/>
      <c r="B186" s="35"/>
      <c r="C186" s="36"/>
      <c r="D186" s="191" t="s">
        <v>151</v>
      </c>
      <c r="E186" s="36"/>
      <c r="F186" s="192" t="s">
        <v>1406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151</v>
      </c>
      <c r="AU186" s="17" t="s">
        <v>82</v>
      </c>
    </row>
    <row r="187" spans="1:65" s="2" customFormat="1" ht="11.25">
      <c r="A187" s="34"/>
      <c r="B187" s="35"/>
      <c r="C187" s="36"/>
      <c r="D187" s="196" t="s">
        <v>153</v>
      </c>
      <c r="E187" s="36"/>
      <c r="F187" s="197" t="s">
        <v>1407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153</v>
      </c>
      <c r="AU187" s="17" t="s">
        <v>82</v>
      </c>
    </row>
    <row r="188" spans="1:65" s="12" customFormat="1" ht="25.9" customHeight="1">
      <c r="B188" s="162"/>
      <c r="C188" s="163"/>
      <c r="D188" s="164" t="s">
        <v>70</v>
      </c>
      <c r="E188" s="165" t="s">
        <v>828</v>
      </c>
      <c r="F188" s="165" t="s">
        <v>829</v>
      </c>
      <c r="G188" s="163"/>
      <c r="H188" s="163"/>
      <c r="I188" s="166"/>
      <c r="J188" s="167">
        <f>BK188</f>
        <v>0</v>
      </c>
      <c r="K188" s="163"/>
      <c r="L188" s="168"/>
      <c r="M188" s="169"/>
      <c r="N188" s="170"/>
      <c r="O188" s="170"/>
      <c r="P188" s="171">
        <f>P189+P200+P209</f>
        <v>0</v>
      </c>
      <c r="Q188" s="170"/>
      <c r="R188" s="171">
        <f>R189+R200+R209</f>
        <v>0.18102000000000001</v>
      </c>
      <c r="S188" s="170"/>
      <c r="T188" s="172">
        <f>T189+T200+T209</f>
        <v>0</v>
      </c>
      <c r="AR188" s="173" t="s">
        <v>82</v>
      </c>
      <c r="AT188" s="174" t="s">
        <v>70</v>
      </c>
      <c r="AU188" s="174" t="s">
        <v>71</v>
      </c>
      <c r="AY188" s="173" t="s">
        <v>142</v>
      </c>
      <c r="BK188" s="175">
        <f>BK189+BK200+BK209</f>
        <v>0</v>
      </c>
    </row>
    <row r="189" spans="1:65" s="12" customFormat="1" ht="22.9" customHeight="1">
      <c r="B189" s="162"/>
      <c r="C189" s="163"/>
      <c r="D189" s="164" t="s">
        <v>70</v>
      </c>
      <c r="E189" s="176" t="s">
        <v>1408</v>
      </c>
      <c r="F189" s="176" t="s">
        <v>1409</v>
      </c>
      <c r="G189" s="163"/>
      <c r="H189" s="163"/>
      <c r="I189" s="166"/>
      <c r="J189" s="177">
        <f>BK189</f>
        <v>0</v>
      </c>
      <c r="K189" s="163"/>
      <c r="L189" s="168"/>
      <c r="M189" s="169"/>
      <c r="N189" s="170"/>
      <c r="O189" s="170"/>
      <c r="P189" s="171">
        <f>SUM(P190:P199)</f>
        <v>0</v>
      </c>
      <c r="Q189" s="170"/>
      <c r="R189" s="171">
        <f>SUM(R190:R199)</f>
        <v>2.0999999999999999E-3</v>
      </c>
      <c r="S189" s="170"/>
      <c r="T189" s="172">
        <f>SUM(T190:T199)</f>
        <v>0</v>
      </c>
      <c r="AR189" s="173" t="s">
        <v>82</v>
      </c>
      <c r="AT189" s="174" t="s">
        <v>70</v>
      </c>
      <c r="AU189" s="174" t="s">
        <v>79</v>
      </c>
      <c r="AY189" s="173" t="s">
        <v>142</v>
      </c>
      <c r="BK189" s="175">
        <f>SUM(BK190:BK199)</f>
        <v>0</v>
      </c>
    </row>
    <row r="190" spans="1:65" s="2" customFormat="1" ht="16.5" customHeight="1">
      <c r="A190" s="34"/>
      <c r="B190" s="35"/>
      <c r="C190" s="178" t="s">
        <v>361</v>
      </c>
      <c r="D190" s="178" t="s">
        <v>144</v>
      </c>
      <c r="E190" s="179" t="s">
        <v>1410</v>
      </c>
      <c r="F190" s="180" t="s">
        <v>1411</v>
      </c>
      <c r="G190" s="181" t="s">
        <v>335</v>
      </c>
      <c r="H190" s="182">
        <v>2</v>
      </c>
      <c r="I190" s="183"/>
      <c r="J190" s="184">
        <f>ROUND(I190*H190,2)</f>
        <v>0</v>
      </c>
      <c r="K190" s="180" t="s">
        <v>148</v>
      </c>
      <c r="L190" s="39"/>
      <c r="M190" s="185" t="s">
        <v>19</v>
      </c>
      <c r="N190" s="186" t="s">
        <v>42</v>
      </c>
      <c r="O190" s="64"/>
      <c r="P190" s="187">
        <f>O190*H190</f>
        <v>0</v>
      </c>
      <c r="Q190" s="187">
        <v>2.0000000000000002E-5</v>
      </c>
      <c r="R190" s="187">
        <f>Q190*H190</f>
        <v>4.0000000000000003E-5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266</v>
      </c>
      <c r="AT190" s="189" t="s">
        <v>144</v>
      </c>
      <c r="AU190" s="189" t="s">
        <v>82</v>
      </c>
      <c r="AY190" s="17" t="s">
        <v>142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79</v>
      </c>
      <c r="BK190" s="190">
        <f>ROUND(I190*H190,2)</f>
        <v>0</v>
      </c>
      <c r="BL190" s="17" t="s">
        <v>266</v>
      </c>
      <c r="BM190" s="189" t="s">
        <v>1412</v>
      </c>
    </row>
    <row r="191" spans="1:65" s="2" customFormat="1" ht="11.25">
      <c r="A191" s="34"/>
      <c r="B191" s="35"/>
      <c r="C191" s="36"/>
      <c r="D191" s="191" t="s">
        <v>151</v>
      </c>
      <c r="E191" s="36"/>
      <c r="F191" s="192" t="s">
        <v>1413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151</v>
      </c>
      <c r="AU191" s="17" t="s">
        <v>82</v>
      </c>
    </row>
    <row r="192" spans="1:65" s="2" customFormat="1" ht="11.25">
      <c r="A192" s="34"/>
      <c r="B192" s="35"/>
      <c r="C192" s="36"/>
      <c r="D192" s="196" t="s">
        <v>153</v>
      </c>
      <c r="E192" s="36"/>
      <c r="F192" s="197" t="s">
        <v>1414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153</v>
      </c>
      <c r="AU192" s="17" t="s">
        <v>82</v>
      </c>
    </row>
    <row r="193" spans="1:65" s="13" customFormat="1" ht="11.25">
      <c r="B193" s="198"/>
      <c r="C193" s="199"/>
      <c r="D193" s="191" t="s">
        <v>155</v>
      </c>
      <c r="E193" s="200" t="s">
        <v>19</v>
      </c>
      <c r="F193" s="201" t="s">
        <v>1415</v>
      </c>
      <c r="G193" s="199"/>
      <c r="H193" s="202">
        <v>2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155</v>
      </c>
      <c r="AU193" s="208" t="s">
        <v>82</v>
      </c>
      <c r="AV193" s="13" t="s">
        <v>82</v>
      </c>
      <c r="AW193" s="13" t="s">
        <v>33</v>
      </c>
      <c r="AX193" s="13" t="s">
        <v>79</v>
      </c>
      <c r="AY193" s="208" t="s">
        <v>142</v>
      </c>
    </row>
    <row r="194" spans="1:65" s="2" customFormat="1" ht="16.5" customHeight="1">
      <c r="A194" s="34"/>
      <c r="B194" s="35"/>
      <c r="C194" s="209" t="s">
        <v>366</v>
      </c>
      <c r="D194" s="209" t="s">
        <v>267</v>
      </c>
      <c r="E194" s="210" t="s">
        <v>1416</v>
      </c>
      <c r="F194" s="211" t="s">
        <v>1417</v>
      </c>
      <c r="G194" s="212" t="s">
        <v>335</v>
      </c>
      <c r="H194" s="213">
        <v>2</v>
      </c>
      <c r="I194" s="214"/>
      <c r="J194" s="215">
        <f>ROUND(I194*H194,2)</f>
        <v>0</v>
      </c>
      <c r="K194" s="211" t="s">
        <v>19</v>
      </c>
      <c r="L194" s="216"/>
      <c r="M194" s="217" t="s">
        <v>19</v>
      </c>
      <c r="N194" s="218" t="s">
        <v>42</v>
      </c>
      <c r="O194" s="64"/>
      <c r="P194" s="187">
        <f>O194*H194</f>
        <v>0</v>
      </c>
      <c r="Q194" s="187">
        <v>2.9999999999999997E-4</v>
      </c>
      <c r="R194" s="187">
        <f>Q194*H194</f>
        <v>5.9999999999999995E-4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204</v>
      </c>
      <c r="AT194" s="189" t="s">
        <v>267</v>
      </c>
      <c r="AU194" s="189" t="s">
        <v>82</v>
      </c>
      <c r="AY194" s="17" t="s">
        <v>142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79</v>
      </c>
      <c r="BK194" s="190">
        <f>ROUND(I194*H194,2)</f>
        <v>0</v>
      </c>
      <c r="BL194" s="17" t="s">
        <v>149</v>
      </c>
      <c r="BM194" s="189" t="s">
        <v>1418</v>
      </c>
    </row>
    <row r="195" spans="1:65" s="2" customFormat="1" ht="11.25">
      <c r="A195" s="34"/>
      <c r="B195" s="35"/>
      <c r="C195" s="36"/>
      <c r="D195" s="191" t="s">
        <v>151</v>
      </c>
      <c r="E195" s="36"/>
      <c r="F195" s="192" t="s">
        <v>1417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151</v>
      </c>
      <c r="AU195" s="17" t="s">
        <v>82</v>
      </c>
    </row>
    <row r="196" spans="1:65" s="2" customFormat="1" ht="16.5" customHeight="1">
      <c r="A196" s="34"/>
      <c r="B196" s="35"/>
      <c r="C196" s="178" t="s">
        <v>373</v>
      </c>
      <c r="D196" s="178" t="s">
        <v>144</v>
      </c>
      <c r="E196" s="179" t="s">
        <v>1419</v>
      </c>
      <c r="F196" s="180" t="s">
        <v>1420</v>
      </c>
      <c r="G196" s="181" t="s">
        <v>160</v>
      </c>
      <c r="H196" s="182">
        <v>2</v>
      </c>
      <c r="I196" s="183"/>
      <c r="J196" s="184">
        <f>ROUND(I196*H196,2)</f>
        <v>0</v>
      </c>
      <c r="K196" s="180" t="s">
        <v>148</v>
      </c>
      <c r="L196" s="39"/>
      <c r="M196" s="185" t="s">
        <v>19</v>
      </c>
      <c r="N196" s="186" t="s">
        <v>42</v>
      </c>
      <c r="O196" s="64"/>
      <c r="P196" s="187">
        <f>O196*H196</f>
        <v>0</v>
      </c>
      <c r="Q196" s="187">
        <v>7.2999999999999996E-4</v>
      </c>
      <c r="R196" s="187">
        <f>Q196*H196</f>
        <v>1.4599999999999999E-3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266</v>
      </c>
      <c r="AT196" s="189" t="s">
        <v>144</v>
      </c>
      <c r="AU196" s="189" t="s">
        <v>82</v>
      </c>
      <c r="AY196" s="17" t="s">
        <v>142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79</v>
      </c>
      <c r="BK196" s="190">
        <f>ROUND(I196*H196,2)</f>
        <v>0</v>
      </c>
      <c r="BL196" s="17" t="s">
        <v>266</v>
      </c>
      <c r="BM196" s="189" t="s">
        <v>1421</v>
      </c>
    </row>
    <row r="197" spans="1:65" s="2" customFormat="1" ht="11.25">
      <c r="A197" s="34"/>
      <c r="B197" s="35"/>
      <c r="C197" s="36"/>
      <c r="D197" s="191" t="s">
        <v>151</v>
      </c>
      <c r="E197" s="36"/>
      <c r="F197" s="192" t="s">
        <v>1422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151</v>
      </c>
      <c r="AU197" s="17" t="s">
        <v>82</v>
      </c>
    </row>
    <row r="198" spans="1:65" s="2" customFormat="1" ht="11.25">
      <c r="A198" s="34"/>
      <c r="B198" s="35"/>
      <c r="C198" s="36"/>
      <c r="D198" s="196" t="s">
        <v>153</v>
      </c>
      <c r="E198" s="36"/>
      <c r="F198" s="197" t="s">
        <v>1423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153</v>
      </c>
      <c r="AU198" s="17" t="s">
        <v>82</v>
      </c>
    </row>
    <row r="199" spans="1:65" s="13" customFormat="1" ht="11.25">
      <c r="B199" s="198"/>
      <c r="C199" s="199"/>
      <c r="D199" s="191" t="s">
        <v>155</v>
      </c>
      <c r="E199" s="200" t="s">
        <v>19</v>
      </c>
      <c r="F199" s="201" t="s">
        <v>1424</v>
      </c>
      <c r="G199" s="199"/>
      <c r="H199" s="202">
        <v>2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155</v>
      </c>
      <c r="AU199" s="208" t="s">
        <v>82</v>
      </c>
      <c r="AV199" s="13" t="s">
        <v>82</v>
      </c>
      <c r="AW199" s="13" t="s">
        <v>33</v>
      </c>
      <c r="AX199" s="13" t="s">
        <v>79</v>
      </c>
      <c r="AY199" s="208" t="s">
        <v>142</v>
      </c>
    </row>
    <row r="200" spans="1:65" s="12" customFormat="1" ht="22.9" customHeight="1">
      <c r="B200" s="162"/>
      <c r="C200" s="163"/>
      <c r="D200" s="164" t="s">
        <v>70</v>
      </c>
      <c r="E200" s="176" t="s">
        <v>1425</v>
      </c>
      <c r="F200" s="176" t="s">
        <v>1426</v>
      </c>
      <c r="G200" s="163"/>
      <c r="H200" s="163"/>
      <c r="I200" s="166"/>
      <c r="J200" s="177">
        <f>BK200</f>
        <v>0</v>
      </c>
      <c r="K200" s="163"/>
      <c r="L200" s="168"/>
      <c r="M200" s="169"/>
      <c r="N200" s="170"/>
      <c r="O200" s="170"/>
      <c r="P200" s="171">
        <f>SUM(P201:P208)</f>
        <v>0</v>
      </c>
      <c r="Q200" s="170"/>
      <c r="R200" s="171">
        <f>SUM(R201:R208)</f>
        <v>9.1999999999999998E-2</v>
      </c>
      <c r="S200" s="170"/>
      <c r="T200" s="172">
        <f>SUM(T201:T208)</f>
        <v>0</v>
      </c>
      <c r="AR200" s="173" t="s">
        <v>82</v>
      </c>
      <c r="AT200" s="174" t="s">
        <v>70</v>
      </c>
      <c r="AU200" s="174" t="s">
        <v>79</v>
      </c>
      <c r="AY200" s="173" t="s">
        <v>142</v>
      </c>
      <c r="BK200" s="175">
        <f>SUM(BK201:BK208)</f>
        <v>0</v>
      </c>
    </row>
    <row r="201" spans="1:65" s="2" customFormat="1" ht="16.5" customHeight="1">
      <c r="A201" s="34"/>
      <c r="B201" s="35"/>
      <c r="C201" s="178" t="s">
        <v>380</v>
      </c>
      <c r="D201" s="178" t="s">
        <v>144</v>
      </c>
      <c r="E201" s="179" t="s">
        <v>1427</v>
      </c>
      <c r="F201" s="180" t="s">
        <v>1428</v>
      </c>
      <c r="G201" s="181" t="s">
        <v>335</v>
      </c>
      <c r="H201" s="182">
        <v>2</v>
      </c>
      <c r="I201" s="183"/>
      <c r="J201" s="184">
        <f>ROUND(I201*H201,2)</f>
        <v>0</v>
      </c>
      <c r="K201" s="180" t="s">
        <v>19</v>
      </c>
      <c r="L201" s="39"/>
      <c r="M201" s="185" t="s">
        <v>19</v>
      </c>
      <c r="N201" s="186" t="s">
        <v>42</v>
      </c>
      <c r="O201" s="64"/>
      <c r="P201" s="187">
        <f>O201*H201</f>
        <v>0</v>
      </c>
      <c r="Q201" s="187">
        <v>2.5000000000000001E-2</v>
      </c>
      <c r="R201" s="187">
        <f>Q201*H201</f>
        <v>0.05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266</v>
      </c>
      <c r="AT201" s="189" t="s">
        <v>144</v>
      </c>
      <c r="AU201" s="189" t="s">
        <v>82</v>
      </c>
      <c r="AY201" s="17" t="s">
        <v>142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79</v>
      </c>
      <c r="BK201" s="190">
        <f>ROUND(I201*H201,2)</f>
        <v>0</v>
      </c>
      <c r="BL201" s="17" t="s">
        <v>266</v>
      </c>
      <c r="BM201" s="189" t="s">
        <v>1429</v>
      </c>
    </row>
    <row r="202" spans="1:65" s="2" customFormat="1" ht="11.25">
      <c r="A202" s="34"/>
      <c r="B202" s="35"/>
      <c r="C202" s="36"/>
      <c r="D202" s="191" t="s">
        <v>151</v>
      </c>
      <c r="E202" s="36"/>
      <c r="F202" s="192" t="s">
        <v>1428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151</v>
      </c>
      <c r="AU202" s="17" t="s">
        <v>82</v>
      </c>
    </row>
    <row r="203" spans="1:65" s="2" customFormat="1" ht="39">
      <c r="A203" s="34"/>
      <c r="B203" s="35"/>
      <c r="C203" s="36"/>
      <c r="D203" s="191" t="s">
        <v>351</v>
      </c>
      <c r="E203" s="36"/>
      <c r="F203" s="219" t="s">
        <v>1430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351</v>
      </c>
      <c r="AU203" s="17" t="s">
        <v>82</v>
      </c>
    </row>
    <row r="204" spans="1:65" s="2" customFormat="1" ht="16.5" customHeight="1">
      <c r="A204" s="34"/>
      <c r="B204" s="35"/>
      <c r="C204" s="178" t="s">
        <v>387</v>
      </c>
      <c r="D204" s="178" t="s">
        <v>144</v>
      </c>
      <c r="E204" s="179" t="s">
        <v>1431</v>
      </c>
      <c r="F204" s="180" t="s">
        <v>1432</v>
      </c>
      <c r="G204" s="181" t="s">
        <v>335</v>
      </c>
      <c r="H204" s="182">
        <v>2</v>
      </c>
      <c r="I204" s="183"/>
      <c r="J204" s="184">
        <f>ROUND(I204*H204,2)</f>
        <v>0</v>
      </c>
      <c r="K204" s="180" t="s">
        <v>19</v>
      </c>
      <c r="L204" s="39"/>
      <c r="M204" s="185" t="s">
        <v>19</v>
      </c>
      <c r="N204" s="186" t="s">
        <v>42</v>
      </c>
      <c r="O204" s="64"/>
      <c r="P204" s="187">
        <f>O204*H204</f>
        <v>0</v>
      </c>
      <c r="Q204" s="187">
        <v>6.0000000000000001E-3</v>
      </c>
      <c r="R204" s="187">
        <f>Q204*H204</f>
        <v>1.2E-2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266</v>
      </c>
      <c r="AT204" s="189" t="s">
        <v>144</v>
      </c>
      <c r="AU204" s="189" t="s">
        <v>82</v>
      </c>
      <c r="AY204" s="17" t="s">
        <v>142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79</v>
      </c>
      <c r="BK204" s="190">
        <f>ROUND(I204*H204,2)</f>
        <v>0</v>
      </c>
      <c r="BL204" s="17" t="s">
        <v>266</v>
      </c>
      <c r="BM204" s="189" t="s">
        <v>1433</v>
      </c>
    </row>
    <row r="205" spans="1:65" s="2" customFormat="1" ht="11.25">
      <c r="A205" s="34"/>
      <c r="B205" s="35"/>
      <c r="C205" s="36"/>
      <c r="D205" s="191" t="s">
        <v>151</v>
      </c>
      <c r="E205" s="36"/>
      <c r="F205" s="192" t="s">
        <v>1432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151</v>
      </c>
      <c r="AU205" s="17" t="s">
        <v>82</v>
      </c>
    </row>
    <row r="206" spans="1:65" s="2" customFormat="1" ht="48.75">
      <c r="A206" s="34"/>
      <c r="B206" s="35"/>
      <c r="C206" s="36"/>
      <c r="D206" s="191" t="s">
        <v>351</v>
      </c>
      <c r="E206" s="36"/>
      <c r="F206" s="219" t="s">
        <v>1434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351</v>
      </c>
      <c r="AU206" s="17" t="s">
        <v>82</v>
      </c>
    </row>
    <row r="207" spans="1:65" s="2" customFormat="1" ht="16.5" customHeight="1">
      <c r="A207" s="34"/>
      <c r="B207" s="35"/>
      <c r="C207" s="178" t="s">
        <v>391</v>
      </c>
      <c r="D207" s="178" t="s">
        <v>144</v>
      </c>
      <c r="E207" s="179" t="s">
        <v>1435</v>
      </c>
      <c r="F207" s="180" t="s">
        <v>1436</v>
      </c>
      <c r="G207" s="181" t="s">
        <v>335</v>
      </c>
      <c r="H207" s="182">
        <v>5</v>
      </c>
      <c r="I207" s="183"/>
      <c r="J207" s="184">
        <f>ROUND(I207*H207,2)</f>
        <v>0</v>
      </c>
      <c r="K207" s="180" t="s">
        <v>19</v>
      </c>
      <c r="L207" s="39"/>
      <c r="M207" s="185" t="s">
        <v>19</v>
      </c>
      <c r="N207" s="186" t="s">
        <v>42</v>
      </c>
      <c r="O207" s="64"/>
      <c r="P207" s="187">
        <f>O207*H207</f>
        <v>0</v>
      </c>
      <c r="Q207" s="187">
        <v>6.0000000000000001E-3</v>
      </c>
      <c r="R207" s="187">
        <f>Q207*H207</f>
        <v>0.03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266</v>
      </c>
      <c r="AT207" s="189" t="s">
        <v>144</v>
      </c>
      <c r="AU207" s="189" t="s">
        <v>82</v>
      </c>
      <c r="AY207" s="17" t="s">
        <v>142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79</v>
      </c>
      <c r="BK207" s="190">
        <f>ROUND(I207*H207,2)</f>
        <v>0</v>
      </c>
      <c r="BL207" s="17" t="s">
        <v>266</v>
      </c>
      <c r="BM207" s="189" t="s">
        <v>1437</v>
      </c>
    </row>
    <row r="208" spans="1:65" s="2" customFormat="1" ht="11.25">
      <c r="A208" s="34"/>
      <c r="B208" s="35"/>
      <c r="C208" s="36"/>
      <c r="D208" s="191" t="s">
        <v>151</v>
      </c>
      <c r="E208" s="36"/>
      <c r="F208" s="192" t="s">
        <v>1436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151</v>
      </c>
      <c r="AU208" s="17" t="s">
        <v>82</v>
      </c>
    </row>
    <row r="209" spans="1:65" s="12" customFormat="1" ht="22.9" customHeight="1">
      <c r="B209" s="162"/>
      <c r="C209" s="163"/>
      <c r="D209" s="164" t="s">
        <v>70</v>
      </c>
      <c r="E209" s="176" t="s">
        <v>1438</v>
      </c>
      <c r="F209" s="176" t="s">
        <v>1439</v>
      </c>
      <c r="G209" s="163"/>
      <c r="H209" s="163"/>
      <c r="I209" s="166"/>
      <c r="J209" s="177">
        <f>BK209</f>
        <v>0</v>
      </c>
      <c r="K209" s="163"/>
      <c r="L209" s="168"/>
      <c r="M209" s="169"/>
      <c r="N209" s="170"/>
      <c r="O209" s="170"/>
      <c r="P209" s="171">
        <f>SUM(P210:P218)</f>
        <v>0</v>
      </c>
      <c r="Q209" s="170"/>
      <c r="R209" s="171">
        <f>SUM(R210:R218)</f>
        <v>8.6919999999999997E-2</v>
      </c>
      <c r="S209" s="170"/>
      <c r="T209" s="172">
        <f>SUM(T210:T218)</f>
        <v>0</v>
      </c>
      <c r="AR209" s="173" t="s">
        <v>82</v>
      </c>
      <c r="AT209" s="174" t="s">
        <v>70</v>
      </c>
      <c r="AU209" s="174" t="s">
        <v>79</v>
      </c>
      <c r="AY209" s="173" t="s">
        <v>142</v>
      </c>
      <c r="BK209" s="175">
        <f>SUM(BK210:BK218)</f>
        <v>0</v>
      </c>
    </row>
    <row r="210" spans="1:65" s="2" customFormat="1" ht="16.5" customHeight="1">
      <c r="A210" s="34"/>
      <c r="B210" s="35"/>
      <c r="C210" s="178" t="s">
        <v>404</v>
      </c>
      <c r="D210" s="178" t="s">
        <v>144</v>
      </c>
      <c r="E210" s="179" t="s">
        <v>1440</v>
      </c>
      <c r="F210" s="180" t="s">
        <v>1441</v>
      </c>
      <c r="G210" s="181" t="s">
        <v>938</v>
      </c>
      <c r="H210" s="182">
        <v>82</v>
      </c>
      <c r="I210" s="183"/>
      <c r="J210" s="184">
        <f>ROUND(I210*H210,2)</f>
        <v>0</v>
      </c>
      <c r="K210" s="180" t="s">
        <v>148</v>
      </c>
      <c r="L210" s="39"/>
      <c r="M210" s="185" t="s">
        <v>19</v>
      </c>
      <c r="N210" s="186" t="s">
        <v>42</v>
      </c>
      <c r="O210" s="64"/>
      <c r="P210" s="187">
        <f>O210*H210</f>
        <v>0</v>
      </c>
      <c r="Q210" s="187">
        <v>6.0000000000000002E-5</v>
      </c>
      <c r="R210" s="187">
        <f>Q210*H210</f>
        <v>4.9199999999999999E-3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266</v>
      </c>
      <c r="AT210" s="189" t="s">
        <v>144</v>
      </c>
      <c r="AU210" s="189" t="s">
        <v>82</v>
      </c>
      <c r="AY210" s="17" t="s">
        <v>142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79</v>
      </c>
      <c r="BK210" s="190">
        <f>ROUND(I210*H210,2)</f>
        <v>0</v>
      </c>
      <c r="BL210" s="17" t="s">
        <v>266</v>
      </c>
      <c r="BM210" s="189" t="s">
        <v>1442</v>
      </c>
    </row>
    <row r="211" spans="1:65" s="2" customFormat="1" ht="11.25">
      <c r="A211" s="34"/>
      <c r="B211" s="35"/>
      <c r="C211" s="36"/>
      <c r="D211" s="191" t="s">
        <v>151</v>
      </c>
      <c r="E211" s="36"/>
      <c r="F211" s="192" t="s">
        <v>1443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151</v>
      </c>
      <c r="AU211" s="17" t="s">
        <v>82</v>
      </c>
    </row>
    <row r="212" spans="1:65" s="2" customFormat="1" ht="11.25">
      <c r="A212" s="34"/>
      <c r="B212" s="35"/>
      <c r="C212" s="36"/>
      <c r="D212" s="196" t="s">
        <v>153</v>
      </c>
      <c r="E212" s="36"/>
      <c r="F212" s="197" t="s">
        <v>1444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153</v>
      </c>
      <c r="AU212" s="17" t="s">
        <v>82</v>
      </c>
    </row>
    <row r="213" spans="1:65" s="13" customFormat="1" ht="11.25">
      <c r="B213" s="198"/>
      <c r="C213" s="199"/>
      <c r="D213" s="191" t="s">
        <v>155</v>
      </c>
      <c r="E213" s="200" t="s">
        <v>19</v>
      </c>
      <c r="F213" s="201" t="s">
        <v>1445</v>
      </c>
      <c r="G213" s="199"/>
      <c r="H213" s="202">
        <v>82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155</v>
      </c>
      <c r="AU213" s="208" t="s">
        <v>82</v>
      </c>
      <c r="AV213" s="13" t="s">
        <v>82</v>
      </c>
      <c r="AW213" s="13" t="s">
        <v>33</v>
      </c>
      <c r="AX213" s="13" t="s">
        <v>79</v>
      </c>
      <c r="AY213" s="208" t="s">
        <v>142</v>
      </c>
    </row>
    <row r="214" spans="1:65" s="2" customFormat="1" ht="16.5" customHeight="1">
      <c r="A214" s="34"/>
      <c r="B214" s="35"/>
      <c r="C214" s="209" t="s">
        <v>413</v>
      </c>
      <c r="D214" s="209" t="s">
        <v>267</v>
      </c>
      <c r="E214" s="210" t="s">
        <v>1446</v>
      </c>
      <c r="F214" s="211" t="s">
        <v>1447</v>
      </c>
      <c r="G214" s="212" t="s">
        <v>335</v>
      </c>
      <c r="H214" s="213">
        <v>5</v>
      </c>
      <c r="I214" s="214"/>
      <c r="J214" s="215">
        <f>ROUND(I214*H214,2)</f>
        <v>0</v>
      </c>
      <c r="K214" s="211" t="s">
        <v>19</v>
      </c>
      <c r="L214" s="216"/>
      <c r="M214" s="217" t="s">
        <v>19</v>
      </c>
      <c r="N214" s="218" t="s">
        <v>42</v>
      </c>
      <c r="O214" s="64"/>
      <c r="P214" s="187">
        <f>O214*H214</f>
        <v>0</v>
      </c>
      <c r="Q214" s="187">
        <v>1.6400000000000001E-2</v>
      </c>
      <c r="R214" s="187">
        <f>Q214*H214</f>
        <v>8.2000000000000003E-2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204</v>
      </c>
      <c r="AT214" s="189" t="s">
        <v>267</v>
      </c>
      <c r="AU214" s="189" t="s">
        <v>82</v>
      </c>
      <c r="AY214" s="17" t="s">
        <v>142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149</v>
      </c>
      <c r="BM214" s="189" t="s">
        <v>1448</v>
      </c>
    </row>
    <row r="215" spans="1:65" s="2" customFormat="1" ht="11.25">
      <c r="A215" s="34"/>
      <c r="B215" s="35"/>
      <c r="C215" s="36"/>
      <c r="D215" s="191" t="s">
        <v>151</v>
      </c>
      <c r="E215" s="36"/>
      <c r="F215" s="192" t="s">
        <v>1447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151</v>
      </c>
      <c r="AU215" s="17" t="s">
        <v>82</v>
      </c>
    </row>
    <row r="216" spans="1:65" s="2" customFormat="1" ht="16.5" customHeight="1">
      <c r="A216" s="34"/>
      <c r="B216" s="35"/>
      <c r="C216" s="178" t="s">
        <v>419</v>
      </c>
      <c r="D216" s="178" t="s">
        <v>144</v>
      </c>
      <c r="E216" s="179" t="s">
        <v>1449</v>
      </c>
      <c r="F216" s="180" t="s">
        <v>1450</v>
      </c>
      <c r="G216" s="181" t="s">
        <v>243</v>
      </c>
      <c r="H216" s="182">
        <v>5.0000000000000001E-3</v>
      </c>
      <c r="I216" s="183"/>
      <c r="J216" s="184">
        <f>ROUND(I216*H216,2)</f>
        <v>0</v>
      </c>
      <c r="K216" s="180" t="s">
        <v>148</v>
      </c>
      <c r="L216" s="39"/>
      <c r="M216" s="185" t="s">
        <v>19</v>
      </c>
      <c r="N216" s="186" t="s">
        <v>42</v>
      </c>
      <c r="O216" s="64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266</v>
      </c>
      <c r="AT216" s="189" t="s">
        <v>144</v>
      </c>
      <c r="AU216" s="189" t="s">
        <v>82</v>
      </c>
      <c r="AY216" s="17" t="s">
        <v>142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79</v>
      </c>
      <c r="BK216" s="190">
        <f>ROUND(I216*H216,2)</f>
        <v>0</v>
      </c>
      <c r="BL216" s="17" t="s">
        <v>266</v>
      </c>
      <c r="BM216" s="189" t="s">
        <v>1451</v>
      </c>
    </row>
    <row r="217" spans="1:65" s="2" customFormat="1" ht="19.5">
      <c r="A217" s="34"/>
      <c r="B217" s="35"/>
      <c r="C217" s="36"/>
      <c r="D217" s="191" t="s">
        <v>151</v>
      </c>
      <c r="E217" s="36"/>
      <c r="F217" s="192" t="s">
        <v>1452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151</v>
      </c>
      <c r="AU217" s="17" t="s">
        <v>82</v>
      </c>
    </row>
    <row r="218" spans="1:65" s="2" customFormat="1" ht="11.25">
      <c r="A218" s="34"/>
      <c r="B218" s="35"/>
      <c r="C218" s="36"/>
      <c r="D218" s="196" t="s">
        <v>153</v>
      </c>
      <c r="E218" s="36"/>
      <c r="F218" s="197" t="s">
        <v>1453</v>
      </c>
      <c r="G218" s="36"/>
      <c r="H218" s="36"/>
      <c r="I218" s="193"/>
      <c r="J218" s="36"/>
      <c r="K218" s="36"/>
      <c r="L218" s="39"/>
      <c r="M218" s="220"/>
      <c r="N218" s="221"/>
      <c r="O218" s="222"/>
      <c r="P218" s="222"/>
      <c r="Q218" s="222"/>
      <c r="R218" s="222"/>
      <c r="S218" s="222"/>
      <c r="T218" s="223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153</v>
      </c>
      <c r="AU218" s="17" t="s">
        <v>82</v>
      </c>
    </row>
    <row r="219" spans="1:65" s="2" customFormat="1" ht="6.95" customHeight="1">
      <c r="A219" s="34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39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sheetProtection algorithmName="SHA-512" hashValue="xz1Qr1hJ1MwtfiSvTkjLcyC6jhjIOQKk6IfyuIk93ceUphC6jVQUgh94OHemQrMGbs1zZ6olVzxJQ8A3/7lIsQ==" saltValue="GfqWK82sqnurq/XDvCgdo/XLMWIUUA68KNKz4NJCRjIv8HYnM82JcSruVboJvoKMDajNA+6Os8KyRv/T5DJ98Q==" spinCount="100000" sheet="1" objects="1" scenarios="1" formatColumns="0" formatRows="0" autoFilter="0"/>
  <autoFilter ref="C93:K218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9" r:id="rId1"/>
    <hyperlink ref="F104" r:id="rId2"/>
    <hyperlink ref="F111" r:id="rId3"/>
    <hyperlink ref="F133" r:id="rId4"/>
    <hyperlink ref="F142" r:id="rId5"/>
    <hyperlink ref="F148" r:id="rId6"/>
    <hyperlink ref="F157" r:id="rId7"/>
    <hyperlink ref="F163" r:id="rId8"/>
    <hyperlink ref="F169" r:id="rId9"/>
    <hyperlink ref="F182" r:id="rId10"/>
    <hyperlink ref="F187" r:id="rId11"/>
    <hyperlink ref="F192" r:id="rId12"/>
    <hyperlink ref="F198" r:id="rId13"/>
    <hyperlink ref="F212" r:id="rId14"/>
    <hyperlink ref="F218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1" customFormat="1" ht="12" customHeight="1">
      <c r="B8" s="20"/>
      <c r="D8" s="112" t="s">
        <v>110</v>
      </c>
      <c r="L8" s="20"/>
    </row>
    <row r="9" spans="1:46" s="2" customFormat="1" ht="16.5" customHeight="1">
      <c r="A9" s="34"/>
      <c r="B9" s="39"/>
      <c r="C9" s="34"/>
      <c r="D9" s="34"/>
      <c r="E9" s="358" t="s">
        <v>1248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1249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0" t="s">
        <v>1454</v>
      </c>
      <c r="F11" s="361"/>
      <c r="G11" s="361"/>
      <c r="H11" s="361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16. 2. 2024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2" t="str">
        <f>'Rekapitulace stavby'!E14</f>
        <v>Vyplň údaj</v>
      </c>
      <c r="F20" s="363"/>
      <c r="G20" s="363"/>
      <c r="H20" s="363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4" t="s">
        <v>19</v>
      </c>
      <c r="F29" s="364"/>
      <c r="G29" s="364"/>
      <c r="H29" s="364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ROUND((SUM(BE88:BE142)),  2)</f>
        <v>0</v>
      </c>
      <c r="G35" s="34"/>
      <c r="H35" s="34"/>
      <c r="I35" s="124">
        <v>0.21</v>
      </c>
      <c r="J35" s="123">
        <f>ROUND(((SUM(BE88:BE142))*I35),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ROUND((SUM(BF88:BF142)),  2)</f>
        <v>0</v>
      </c>
      <c r="G36" s="34"/>
      <c r="H36" s="34"/>
      <c r="I36" s="124">
        <v>0.12</v>
      </c>
      <c r="J36" s="123">
        <f>ROUND(((SUM(BF88:BF142))*I36),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ROUND((SUM(BG88:BG142)),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ROUND((SUM(BH88:BH142)),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ROUND((SUM(BI88:BI142)),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112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5" t="str">
        <f>E7</f>
        <v>Napojení objektu na veřejnou kanalizaci II</v>
      </c>
      <c r="F50" s="366"/>
      <c r="G50" s="366"/>
      <c r="H50" s="366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5" t="s">
        <v>1248</v>
      </c>
      <c r="F52" s="367"/>
      <c r="G52" s="367"/>
      <c r="H52" s="36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1249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4" t="str">
        <f>E11</f>
        <v>SO-05.3 - Elektroinstalace</v>
      </c>
      <c r="F54" s="367"/>
      <c r="G54" s="367"/>
      <c r="H54" s="36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16. 2. 2024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ČR-SPÚ, Pobočka Svitavy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113</v>
      </c>
      <c r="D61" s="137"/>
      <c r="E61" s="137"/>
      <c r="F61" s="137"/>
      <c r="G61" s="137"/>
      <c r="H61" s="137"/>
      <c r="I61" s="137"/>
      <c r="J61" s="138" t="s">
        <v>114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115</v>
      </c>
    </row>
    <row r="64" spans="1:47" s="9" customFormat="1" ht="24.95" customHeight="1">
      <c r="B64" s="140"/>
      <c r="C64" s="141"/>
      <c r="D64" s="142" t="s">
        <v>1214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1455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1456</v>
      </c>
      <c r="E66" s="148"/>
      <c r="F66" s="148"/>
      <c r="G66" s="148"/>
      <c r="H66" s="148"/>
      <c r="I66" s="148"/>
      <c r="J66" s="149">
        <f>J130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127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5" t="str">
        <f>E7</f>
        <v>Napojení objektu na veřejnou kanalizaci II</v>
      </c>
      <c r="F76" s="366"/>
      <c r="G76" s="366"/>
      <c r="H76" s="36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110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5" t="s">
        <v>1248</v>
      </c>
      <c r="F78" s="367"/>
      <c r="G78" s="367"/>
      <c r="H78" s="367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1249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4" t="str">
        <f>E11</f>
        <v>SO-05.3 - Elektroinstalace</v>
      </c>
      <c r="F80" s="367"/>
      <c r="G80" s="367"/>
      <c r="H80" s="367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29" t="s">
        <v>23</v>
      </c>
      <c r="J82" s="59" t="str">
        <f>IF(J14="","",J14)</f>
        <v>16. 2. 2024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>ČR-SPÚ, Pobočka Svitavy</v>
      </c>
      <c r="G84" s="36"/>
      <c r="H84" s="36"/>
      <c r="I84" s="29" t="s">
        <v>31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29" t="s">
        <v>34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128</v>
      </c>
      <c r="D87" s="154" t="s">
        <v>56</v>
      </c>
      <c r="E87" s="154" t="s">
        <v>52</v>
      </c>
      <c r="F87" s="154" t="s">
        <v>53</v>
      </c>
      <c r="G87" s="154" t="s">
        <v>129</v>
      </c>
      <c r="H87" s="154" t="s">
        <v>130</v>
      </c>
      <c r="I87" s="154" t="s">
        <v>131</v>
      </c>
      <c r="J87" s="154" t="s">
        <v>114</v>
      </c>
      <c r="K87" s="155" t="s">
        <v>132</v>
      </c>
      <c r="L87" s="156"/>
      <c r="M87" s="68" t="s">
        <v>19</v>
      </c>
      <c r="N87" s="69" t="s">
        <v>41</v>
      </c>
      <c r="O87" s="69" t="s">
        <v>133</v>
      </c>
      <c r="P87" s="69" t="s">
        <v>134</v>
      </c>
      <c r="Q87" s="69" t="s">
        <v>135</v>
      </c>
      <c r="R87" s="69" t="s">
        <v>136</v>
      </c>
      <c r="S87" s="69" t="s">
        <v>137</v>
      </c>
      <c r="T87" s="70" t="s">
        <v>138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139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115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70</v>
      </c>
      <c r="E89" s="165" t="s">
        <v>267</v>
      </c>
      <c r="F89" s="165" t="s">
        <v>1240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P90+P130</f>
        <v>0</v>
      </c>
      <c r="Q89" s="170"/>
      <c r="R89" s="171">
        <f>R90+R130</f>
        <v>0</v>
      </c>
      <c r="S89" s="170"/>
      <c r="T89" s="172">
        <f>T90+T130</f>
        <v>0</v>
      </c>
      <c r="AR89" s="173" t="s">
        <v>165</v>
      </c>
      <c r="AT89" s="174" t="s">
        <v>70</v>
      </c>
      <c r="AU89" s="174" t="s">
        <v>71</v>
      </c>
      <c r="AY89" s="173" t="s">
        <v>142</v>
      </c>
      <c r="BK89" s="175">
        <f>BK90+BK130</f>
        <v>0</v>
      </c>
    </row>
    <row r="90" spans="1:65" s="12" customFormat="1" ht="22.9" customHeight="1">
      <c r="B90" s="162"/>
      <c r="C90" s="163"/>
      <c r="D90" s="164" t="s">
        <v>70</v>
      </c>
      <c r="E90" s="176" t="s">
        <v>1457</v>
      </c>
      <c r="F90" s="176" t="s">
        <v>1458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SUM(P91:P129)</f>
        <v>0</v>
      </c>
      <c r="Q90" s="170"/>
      <c r="R90" s="171">
        <f>SUM(R91:R129)</f>
        <v>0</v>
      </c>
      <c r="S90" s="170"/>
      <c r="T90" s="172">
        <f>SUM(T91:T129)</f>
        <v>0</v>
      </c>
      <c r="AR90" s="173" t="s">
        <v>165</v>
      </c>
      <c r="AT90" s="174" t="s">
        <v>70</v>
      </c>
      <c r="AU90" s="174" t="s">
        <v>79</v>
      </c>
      <c r="AY90" s="173" t="s">
        <v>142</v>
      </c>
      <c r="BK90" s="175">
        <f>SUM(BK91:BK129)</f>
        <v>0</v>
      </c>
    </row>
    <row r="91" spans="1:65" s="2" customFormat="1" ht="16.5" customHeight="1">
      <c r="A91" s="34"/>
      <c r="B91" s="35"/>
      <c r="C91" s="178" t="s">
        <v>79</v>
      </c>
      <c r="D91" s="178" t="s">
        <v>144</v>
      </c>
      <c r="E91" s="179" t="s">
        <v>1459</v>
      </c>
      <c r="F91" s="180" t="s">
        <v>1460</v>
      </c>
      <c r="G91" s="181" t="s">
        <v>727</v>
      </c>
      <c r="H91" s="182">
        <v>1</v>
      </c>
      <c r="I91" s="183"/>
      <c r="J91" s="184">
        <f>ROUND(I91*H91,2)</f>
        <v>0</v>
      </c>
      <c r="K91" s="180" t="s">
        <v>19</v>
      </c>
      <c r="L91" s="39"/>
      <c r="M91" s="185" t="s">
        <v>19</v>
      </c>
      <c r="N91" s="186" t="s">
        <v>42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575</v>
      </c>
      <c r="AT91" s="189" t="s">
        <v>144</v>
      </c>
      <c r="AU91" s="189" t="s">
        <v>82</v>
      </c>
      <c r="AY91" s="17" t="s">
        <v>142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575</v>
      </c>
      <c r="BM91" s="189" t="s">
        <v>1461</v>
      </c>
    </row>
    <row r="92" spans="1:65" s="2" customFormat="1" ht="11.25">
      <c r="A92" s="34"/>
      <c r="B92" s="35"/>
      <c r="C92" s="36"/>
      <c r="D92" s="191" t="s">
        <v>151</v>
      </c>
      <c r="E92" s="36"/>
      <c r="F92" s="192" t="s">
        <v>1460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151</v>
      </c>
      <c r="AU92" s="17" t="s">
        <v>82</v>
      </c>
    </row>
    <row r="93" spans="1:65" s="2" customFormat="1" ht="16.5" customHeight="1">
      <c r="A93" s="34"/>
      <c r="B93" s="35"/>
      <c r="C93" s="178" t="s">
        <v>82</v>
      </c>
      <c r="D93" s="178" t="s">
        <v>144</v>
      </c>
      <c r="E93" s="179" t="s">
        <v>1462</v>
      </c>
      <c r="F93" s="180" t="s">
        <v>1460</v>
      </c>
      <c r="G93" s="181" t="s">
        <v>1463</v>
      </c>
      <c r="H93" s="182">
        <v>1</v>
      </c>
      <c r="I93" s="183"/>
      <c r="J93" s="184">
        <f>ROUND(I93*H93,2)</f>
        <v>0</v>
      </c>
      <c r="K93" s="180" t="s">
        <v>19</v>
      </c>
      <c r="L93" s="39"/>
      <c r="M93" s="185" t="s">
        <v>19</v>
      </c>
      <c r="N93" s="186" t="s">
        <v>42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575</v>
      </c>
      <c r="AT93" s="189" t="s">
        <v>144</v>
      </c>
      <c r="AU93" s="189" t="s">
        <v>82</v>
      </c>
      <c r="AY93" s="17" t="s">
        <v>142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575</v>
      </c>
      <c r="BM93" s="189" t="s">
        <v>1464</v>
      </c>
    </row>
    <row r="94" spans="1:65" s="2" customFormat="1" ht="11.25">
      <c r="A94" s="34"/>
      <c r="B94" s="35"/>
      <c r="C94" s="36"/>
      <c r="D94" s="191" t="s">
        <v>151</v>
      </c>
      <c r="E94" s="36"/>
      <c r="F94" s="192" t="s">
        <v>1465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151</v>
      </c>
      <c r="AU94" s="17" t="s">
        <v>82</v>
      </c>
    </row>
    <row r="95" spans="1:65" s="2" customFormat="1" ht="16.5" customHeight="1">
      <c r="A95" s="34"/>
      <c r="B95" s="35"/>
      <c r="C95" s="178" t="s">
        <v>165</v>
      </c>
      <c r="D95" s="178" t="s">
        <v>144</v>
      </c>
      <c r="E95" s="179" t="s">
        <v>1466</v>
      </c>
      <c r="F95" s="180" t="s">
        <v>1460</v>
      </c>
      <c r="G95" s="181" t="s">
        <v>727</v>
      </c>
      <c r="H95" s="182">
        <v>2</v>
      </c>
      <c r="I95" s="183"/>
      <c r="J95" s="184">
        <f>ROUND(I95*H95,2)</f>
        <v>0</v>
      </c>
      <c r="K95" s="180" t="s">
        <v>19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575</v>
      </c>
      <c r="AT95" s="189" t="s">
        <v>144</v>
      </c>
      <c r="AU95" s="189" t="s">
        <v>82</v>
      </c>
      <c r="AY95" s="17" t="s">
        <v>142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575</v>
      </c>
      <c r="BM95" s="189" t="s">
        <v>1467</v>
      </c>
    </row>
    <row r="96" spans="1:65" s="2" customFormat="1" ht="11.25">
      <c r="A96" s="34"/>
      <c r="B96" s="35"/>
      <c r="C96" s="36"/>
      <c r="D96" s="191" t="s">
        <v>151</v>
      </c>
      <c r="E96" s="36"/>
      <c r="F96" s="192" t="s">
        <v>1468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151</v>
      </c>
      <c r="AU96" s="17" t="s">
        <v>82</v>
      </c>
    </row>
    <row r="97" spans="1:65" s="2" customFormat="1" ht="19.5">
      <c r="A97" s="34"/>
      <c r="B97" s="35"/>
      <c r="C97" s="36"/>
      <c r="D97" s="191" t="s">
        <v>351</v>
      </c>
      <c r="E97" s="36"/>
      <c r="F97" s="219" t="s">
        <v>1469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351</v>
      </c>
      <c r="AU97" s="17" t="s">
        <v>82</v>
      </c>
    </row>
    <row r="98" spans="1:65" s="2" customFormat="1" ht="16.5" customHeight="1">
      <c r="A98" s="34"/>
      <c r="B98" s="35"/>
      <c r="C98" s="178" t="s">
        <v>149</v>
      </c>
      <c r="D98" s="178" t="s">
        <v>144</v>
      </c>
      <c r="E98" s="179" t="s">
        <v>1470</v>
      </c>
      <c r="F98" s="180" t="s">
        <v>1460</v>
      </c>
      <c r="G98" s="181" t="s">
        <v>727</v>
      </c>
      <c r="H98" s="182">
        <v>3</v>
      </c>
      <c r="I98" s="183"/>
      <c r="J98" s="184">
        <f>ROUND(I98*H98,2)</f>
        <v>0</v>
      </c>
      <c r="K98" s="180" t="s">
        <v>19</v>
      </c>
      <c r="L98" s="39"/>
      <c r="M98" s="185" t="s">
        <v>19</v>
      </c>
      <c r="N98" s="186" t="s">
        <v>42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575</v>
      </c>
      <c r="AT98" s="189" t="s">
        <v>144</v>
      </c>
      <c r="AU98" s="189" t="s">
        <v>82</v>
      </c>
      <c r="AY98" s="17" t="s">
        <v>142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575</v>
      </c>
      <c r="BM98" s="189" t="s">
        <v>1471</v>
      </c>
    </row>
    <row r="99" spans="1:65" s="2" customFormat="1" ht="11.25">
      <c r="A99" s="34"/>
      <c r="B99" s="35"/>
      <c r="C99" s="36"/>
      <c r="D99" s="191" t="s">
        <v>151</v>
      </c>
      <c r="E99" s="36"/>
      <c r="F99" s="192" t="s">
        <v>1472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151</v>
      </c>
      <c r="AU99" s="17" t="s">
        <v>82</v>
      </c>
    </row>
    <row r="100" spans="1:65" s="2" customFormat="1" ht="19.5">
      <c r="A100" s="34"/>
      <c r="B100" s="35"/>
      <c r="C100" s="36"/>
      <c r="D100" s="191" t="s">
        <v>351</v>
      </c>
      <c r="E100" s="36"/>
      <c r="F100" s="219" t="s">
        <v>1473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351</v>
      </c>
      <c r="AU100" s="17" t="s">
        <v>82</v>
      </c>
    </row>
    <row r="101" spans="1:65" s="2" customFormat="1" ht="16.5" customHeight="1">
      <c r="A101" s="34"/>
      <c r="B101" s="35"/>
      <c r="C101" s="178" t="s">
        <v>178</v>
      </c>
      <c r="D101" s="178" t="s">
        <v>144</v>
      </c>
      <c r="E101" s="179" t="s">
        <v>1474</v>
      </c>
      <c r="F101" s="180" t="s">
        <v>1460</v>
      </c>
      <c r="G101" s="181" t="s">
        <v>727</v>
      </c>
      <c r="H101" s="182">
        <v>5</v>
      </c>
      <c r="I101" s="183"/>
      <c r="J101" s="184">
        <f>ROUND(I101*H101,2)</f>
        <v>0</v>
      </c>
      <c r="K101" s="180" t="s">
        <v>19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575</v>
      </c>
      <c r="AT101" s="189" t="s">
        <v>144</v>
      </c>
      <c r="AU101" s="189" t="s">
        <v>82</v>
      </c>
      <c r="AY101" s="17" t="s">
        <v>142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575</v>
      </c>
      <c r="BM101" s="189" t="s">
        <v>1475</v>
      </c>
    </row>
    <row r="102" spans="1:65" s="2" customFormat="1" ht="11.25">
      <c r="A102" s="34"/>
      <c r="B102" s="35"/>
      <c r="C102" s="36"/>
      <c r="D102" s="191" t="s">
        <v>151</v>
      </c>
      <c r="E102" s="36"/>
      <c r="F102" s="192" t="s">
        <v>1476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151</v>
      </c>
      <c r="AU102" s="17" t="s">
        <v>82</v>
      </c>
    </row>
    <row r="103" spans="1:65" s="2" customFormat="1" ht="19.5">
      <c r="A103" s="34"/>
      <c r="B103" s="35"/>
      <c r="C103" s="36"/>
      <c r="D103" s="191" t="s">
        <v>351</v>
      </c>
      <c r="E103" s="36"/>
      <c r="F103" s="219" t="s">
        <v>1477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351</v>
      </c>
      <c r="AU103" s="17" t="s">
        <v>82</v>
      </c>
    </row>
    <row r="104" spans="1:65" s="2" customFormat="1" ht="16.5" customHeight="1">
      <c r="A104" s="34"/>
      <c r="B104" s="35"/>
      <c r="C104" s="178" t="s">
        <v>186</v>
      </c>
      <c r="D104" s="178" t="s">
        <v>144</v>
      </c>
      <c r="E104" s="179" t="s">
        <v>1478</v>
      </c>
      <c r="F104" s="180" t="s">
        <v>1479</v>
      </c>
      <c r="G104" s="181" t="s">
        <v>727</v>
      </c>
      <c r="H104" s="182">
        <v>12</v>
      </c>
      <c r="I104" s="183"/>
      <c r="J104" s="184">
        <f>ROUND(I104*H104,2)</f>
        <v>0</v>
      </c>
      <c r="K104" s="180" t="s">
        <v>19</v>
      </c>
      <c r="L104" s="39"/>
      <c r="M104" s="185" t="s">
        <v>19</v>
      </c>
      <c r="N104" s="186" t="s">
        <v>42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575</v>
      </c>
      <c r="AT104" s="189" t="s">
        <v>144</v>
      </c>
      <c r="AU104" s="189" t="s">
        <v>82</v>
      </c>
      <c r="AY104" s="17" t="s">
        <v>142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575</v>
      </c>
      <c r="BM104" s="189" t="s">
        <v>1480</v>
      </c>
    </row>
    <row r="105" spans="1:65" s="2" customFormat="1" ht="11.25">
      <c r="A105" s="34"/>
      <c r="B105" s="35"/>
      <c r="C105" s="36"/>
      <c r="D105" s="191" t="s">
        <v>151</v>
      </c>
      <c r="E105" s="36"/>
      <c r="F105" s="192" t="s">
        <v>1479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151</v>
      </c>
      <c r="AU105" s="17" t="s">
        <v>82</v>
      </c>
    </row>
    <row r="106" spans="1:65" s="2" customFormat="1" ht="19.5">
      <c r="A106" s="34"/>
      <c r="B106" s="35"/>
      <c r="C106" s="36"/>
      <c r="D106" s="191" t="s">
        <v>351</v>
      </c>
      <c r="E106" s="36"/>
      <c r="F106" s="219" t="s">
        <v>1481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351</v>
      </c>
      <c r="AU106" s="17" t="s">
        <v>82</v>
      </c>
    </row>
    <row r="107" spans="1:65" s="2" customFormat="1" ht="16.5" customHeight="1">
      <c r="A107" s="34"/>
      <c r="B107" s="35"/>
      <c r="C107" s="178" t="s">
        <v>197</v>
      </c>
      <c r="D107" s="178" t="s">
        <v>144</v>
      </c>
      <c r="E107" s="179" t="s">
        <v>1482</v>
      </c>
      <c r="F107" s="180" t="s">
        <v>1479</v>
      </c>
      <c r="G107" s="181" t="s">
        <v>727</v>
      </c>
      <c r="H107" s="182">
        <v>20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42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575</v>
      </c>
      <c r="AT107" s="189" t="s">
        <v>144</v>
      </c>
      <c r="AU107" s="189" t="s">
        <v>82</v>
      </c>
      <c r="AY107" s="17" t="s">
        <v>142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575</v>
      </c>
      <c r="BM107" s="189" t="s">
        <v>1483</v>
      </c>
    </row>
    <row r="108" spans="1:65" s="2" customFormat="1" ht="11.25">
      <c r="A108" s="34"/>
      <c r="B108" s="35"/>
      <c r="C108" s="36"/>
      <c r="D108" s="191" t="s">
        <v>151</v>
      </c>
      <c r="E108" s="36"/>
      <c r="F108" s="192" t="s">
        <v>1484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151</v>
      </c>
      <c r="AU108" s="17" t="s">
        <v>82</v>
      </c>
    </row>
    <row r="109" spans="1:65" s="2" customFormat="1" ht="19.5">
      <c r="A109" s="34"/>
      <c r="B109" s="35"/>
      <c r="C109" s="36"/>
      <c r="D109" s="191" t="s">
        <v>351</v>
      </c>
      <c r="E109" s="36"/>
      <c r="F109" s="219" t="s">
        <v>1485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351</v>
      </c>
      <c r="AU109" s="17" t="s">
        <v>82</v>
      </c>
    </row>
    <row r="110" spans="1:65" s="2" customFormat="1" ht="16.5" customHeight="1">
      <c r="A110" s="34"/>
      <c r="B110" s="35"/>
      <c r="C110" s="178" t="s">
        <v>204</v>
      </c>
      <c r="D110" s="178" t="s">
        <v>144</v>
      </c>
      <c r="E110" s="179" t="s">
        <v>1486</v>
      </c>
      <c r="F110" s="180" t="s">
        <v>1479</v>
      </c>
      <c r="G110" s="181" t="s">
        <v>727</v>
      </c>
      <c r="H110" s="182">
        <v>43</v>
      </c>
      <c r="I110" s="183"/>
      <c r="J110" s="184">
        <f>ROUND(I110*H110,2)</f>
        <v>0</v>
      </c>
      <c r="K110" s="180" t="s">
        <v>19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575</v>
      </c>
      <c r="AT110" s="189" t="s">
        <v>144</v>
      </c>
      <c r="AU110" s="189" t="s">
        <v>82</v>
      </c>
      <c r="AY110" s="17" t="s">
        <v>142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575</v>
      </c>
      <c r="BM110" s="189" t="s">
        <v>1487</v>
      </c>
    </row>
    <row r="111" spans="1:65" s="2" customFormat="1" ht="11.25">
      <c r="A111" s="34"/>
      <c r="B111" s="35"/>
      <c r="C111" s="36"/>
      <c r="D111" s="191" t="s">
        <v>151</v>
      </c>
      <c r="E111" s="36"/>
      <c r="F111" s="192" t="s">
        <v>1488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151</v>
      </c>
      <c r="AU111" s="17" t="s">
        <v>82</v>
      </c>
    </row>
    <row r="112" spans="1:65" s="2" customFormat="1" ht="19.5">
      <c r="A112" s="34"/>
      <c r="B112" s="35"/>
      <c r="C112" s="36"/>
      <c r="D112" s="191" t="s">
        <v>351</v>
      </c>
      <c r="E112" s="36"/>
      <c r="F112" s="219" t="s">
        <v>1489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351</v>
      </c>
      <c r="AU112" s="17" t="s">
        <v>82</v>
      </c>
    </row>
    <row r="113" spans="1:65" s="2" customFormat="1" ht="16.5" customHeight="1">
      <c r="A113" s="34"/>
      <c r="B113" s="35"/>
      <c r="C113" s="178" t="s">
        <v>214</v>
      </c>
      <c r="D113" s="178" t="s">
        <v>144</v>
      </c>
      <c r="E113" s="179" t="s">
        <v>1490</v>
      </c>
      <c r="F113" s="180" t="s">
        <v>1491</v>
      </c>
      <c r="G113" s="181" t="s">
        <v>727</v>
      </c>
      <c r="H113" s="182">
        <v>90</v>
      </c>
      <c r="I113" s="183"/>
      <c r="J113" s="184">
        <f>ROUND(I113*H113,2)</f>
        <v>0</v>
      </c>
      <c r="K113" s="180" t="s">
        <v>19</v>
      </c>
      <c r="L113" s="39"/>
      <c r="M113" s="185" t="s">
        <v>19</v>
      </c>
      <c r="N113" s="186" t="s">
        <v>42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575</v>
      </c>
      <c r="AT113" s="189" t="s">
        <v>144</v>
      </c>
      <c r="AU113" s="189" t="s">
        <v>82</v>
      </c>
      <c r="AY113" s="17" t="s">
        <v>142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575</v>
      </c>
      <c r="BM113" s="189" t="s">
        <v>1492</v>
      </c>
    </row>
    <row r="114" spans="1:65" s="2" customFormat="1" ht="11.25">
      <c r="A114" s="34"/>
      <c r="B114" s="35"/>
      <c r="C114" s="36"/>
      <c r="D114" s="191" t="s">
        <v>151</v>
      </c>
      <c r="E114" s="36"/>
      <c r="F114" s="192" t="s">
        <v>1491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151</v>
      </c>
      <c r="AU114" s="17" t="s">
        <v>82</v>
      </c>
    </row>
    <row r="115" spans="1:65" s="2" customFormat="1" ht="19.5">
      <c r="A115" s="34"/>
      <c r="B115" s="35"/>
      <c r="C115" s="36"/>
      <c r="D115" s="191" t="s">
        <v>351</v>
      </c>
      <c r="E115" s="36"/>
      <c r="F115" s="219" t="s">
        <v>1493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351</v>
      </c>
      <c r="AU115" s="17" t="s">
        <v>82</v>
      </c>
    </row>
    <row r="116" spans="1:65" s="2" customFormat="1" ht="16.5" customHeight="1">
      <c r="A116" s="34"/>
      <c r="B116" s="35"/>
      <c r="C116" s="178" t="s">
        <v>221</v>
      </c>
      <c r="D116" s="178" t="s">
        <v>144</v>
      </c>
      <c r="E116" s="179" t="s">
        <v>1494</v>
      </c>
      <c r="F116" s="180" t="s">
        <v>1495</v>
      </c>
      <c r="G116" s="181" t="s">
        <v>727</v>
      </c>
      <c r="H116" s="182">
        <v>45</v>
      </c>
      <c r="I116" s="183"/>
      <c r="J116" s="184">
        <f>ROUND(I116*H116,2)</f>
        <v>0</v>
      </c>
      <c r="K116" s="180" t="s">
        <v>19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575</v>
      </c>
      <c r="AT116" s="189" t="s">
        <v>144</v>
      </c>
      <c r="AU116" s="189" t="s">
        <v>82</v>
      </c>
      <c r="AY116" s="17" t="s">
        <v>142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575</v>
      </c>
      <c r="BM116" s="189" t="s">
        <v>1496</v>
      </c>
    </row>
    <row r="117" spans="1:65" s="2" customFormat="1" ht="11.25">
      <c r="A117" s="34"/>
      <c r="B117" s="35"/>
      <c r="C117" s="36"/>
      <c r="D117" s="191" t="s">
        <v>151</v>
      </c>
      <c r="E117" s="36"/>
      <c r="F117" s="192" t="s">
        <v>1495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151</v>
      </c>
      <c r="AU117" s="17" t="s">
        <v>82</v>
      </c>
    </row>
    <row r="118" spans="1:65" s="2" customFormat="1" ht="19.5">
      <c r="A118" s="34"/>
      <c r="B118" s="35"/>
      <c r="C118" s="36"/>
      <c r="D118" s="191" t="s">
        <v>351</v>
      </c>
      <c r="E118" s="36"/>
      <c r="F118" s="219" t="s">
        <v>1497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351</v>
      </c>
      <c r="AU118" s="17" t="s">
        <v>82</v>
      </c>
    </row>
    <row r="119" spans="1:65" s="2" customFormat="1" ht="16.5" customHeight="1">
      <c r="A119" s="34"/>
      <c r="B119" s="35"/>
      <c r="C119" s="178" t="s">
        <v>228</v>
      </c>
      <c r="D119" s="178" t="s">
        <v>144</v>
      </c>
      <c r="E119" s="179" t="s">
        <v>1498</v>
      </c>
      <c r="F119" s="180" t="s">
        <v>1499</v>
      </c>
      <c r="G119" s="181" t="s">
        <v>727</v>
      </c>
      <c r="H119" s="182">
        <v>150</v>
      </c>
      <c r="I119" s="183"/>
      <c r="J119" s="184">
        <f>ROUND(I119*H119,2)</f>
        <v>0</v>
      </c>
      <c r="K119" s="180" t="s">
        <v>19</v>
      </c>
      <c r="L119" s="39"/>
      <c r="M119" s="185" t="s">
        <v>19</v>
      </c>
      <c r="N119" s="186" t="s">
        <v>42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575</v>
      </c>
      <c r="AT119" s="189" t="s">
        <v>144</v>
      </c>
      <c r="AU119" s="189" t="s">
        <v>82</v>
      </c>
      <c r="AY119" s="17" t="s">
        <v>142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79</v>
      </c>
      <c r="BK119" s="190">
        <f>ROUND(I119*H119,2)</f>
        <v>0</v>
      </c>
      <c r="BL119" s="17" t="s">
        <v>575</v>
      </c>
      <c r="BM119" s="189" t="s">
        <v>1500</v>
      </c>
    </row>
    <row r="120" spans="1:65" s="2" customFormat="1" ht="11.25">
      <c r="A120" s="34"/>
      <c r="B120" s="35"/>
      <c r="C120" s="36"/>
      <c r="D120" s="191" t="s">
        <v>151</v>
      </c>
      <c r="E120" s="36"/>
      <c r="F120" s="192" t="s">
        <v>1499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151</v>
      </c>
      <c r="AU120" s="17" t="s">
        <v>82</v>
      </c>
    </row>
    <row r="121" spans="1:65" s="2" customFormat="1" ht="19.5">
      <c r="A121" s="34"/>
      <c r="B121" s="35"/>
      <c r="C121" s="36"/>
      <c r="D121" s="191" t="s">
        <v>351</v>
      </c>
      <c r="E121" s="36"/>
      <c r="F121" s="219" t="s">
        <v>1501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351</v>
      </c>
      <c r="AU121" s="17" t="s">
        <v>82</v>
      </c>
    </row>
    <row r="122" spans="1:65" s="2" customFormat="1" ht="16.5" customHeight="1">
      <c r="A122" s="34"/>
      <c r="B122" s="35"/>
      <c r="C122" s="178" t="s">
        <v>8</v>
      </c>
      <c r="D122" s="178" t="s">
        <v>144</v>
      </c>
      <c r="E122" s="179" t="s">
        <v>1502</v>
      </c>
      <c r="F122" s="180" t="s">
        <v>1503</v>
      </c>
      <c r="G122" s="181" t="s">
        <v>727</v>
      </c>
      <c r="H122" s="182">
        <v>300</v>
      </c>
      <c r="I122" s="183"/>
      <c r="J122" s="184">
        <f>ROUND(I122*H122,2)</f>
        <v>0</v>
      </c>
      <c r="K122" s="180" t="s">
        <v>19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575</v>
      </c>
      <c r="AT122" s="189" t="s">
        <v>144</v>
      </c>
      <c r="AU122" s="189" t="s">
        <v>82</v>
      </c>
      <c r="AY122" s="17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575</v>
      </c>
      <c r="BM122" s="189" t="s">
        <v>1504</v>
      </c>
    </row>
    <row r="123" spans="1:65" s="2" customFormat="1" ht="11.25">
      <c r="A123" s="34"/>
      <c r="B123" s="35"/>
      <c r="C123" s="36"/>
      <c r="D123" s="191" t="s">
        <v>151</v>
      </c>
      <c r="E123" s="36"/>
      <c r="F123" s="192" t="s">
        <v>1503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151</v>
      </c>
      <c r="AU123" s="17" t="s">
        <v>82</v>
      </c>
    </row>
    <row r="124" spans="1:65" s="2" customFormat="1" ht="16.5" customHeight="1">
      <c r="A124" s="34"/>
      <c r="B124" s="35"/>
      <c r="C124" s="178" t="s">
        <v>240</v>
      </c>
      <c r="D124" s="178" t="s">
        <v>144</v>
      </c>
      <c r="E124" s="179" t="s">
        <v>1505</v>
      </c>
      <c r="F124" s="180" t="s">
        <v>1506</v>
      </c>
      <c r="G124" s="181" t="s">
        <v>160</v>
      </c>
      <c r="H124" s="182">
        <v>20</v>
      </c>
      <c r="I124" s="183"/>
      <c r="J124" s="184">
        <f>ROUND(I124*H124,2)</f>
        <v>0</v>
      </c>
      <c r="K124" s="180" t="s">
        <v>19</v>
      </c>
      <c r="L124" s="39"/>
      <c r="M124" s="185" t="s">
        <v>19</v>
      </c>
      <c r="N124" s="186" t="s">
        <v>42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575</v>
      </c>
      <c r="AT124" s="189" t="s">
        <v>144</v>
      </c>
      <c r="AU124" s="189" t="s">
        <v>82</v>
      </c>
      <c r="AY124" s="17" t="s">
        <v>142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575</v>
      </c>
      <c r="BM124" s="189" t="s">
        <v>1507</v>
      </c>
    </row>
    <row r="125" spans="1:65" s="2" customFormat="1" ht="11.25">
      <c r="A125" s="34"/>
      <c r="B125" s="35"/>
      <c r="C125" s="36"/>
      <c r="D125" s="191" t="s">
        <v>151</v>
      </c>
      <c r="E125" s="36"/>
      <c r="F125" s="192" t="s">
        <v>1506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151</v>
      </c>
      <c r="AU125" s="17" t="s">
        <v>82</v>
      </c>
    </row>
    <row r="126" spans="1:65" s="2" customFormat="1" ht="19.5">
      <c r="A126" s="34"/>
      <c r="B126" s="35"/>
      <c r="C126" s="36"/>
      <c r="D126" s="191" t="s">
        <v>351</v>
      </c>
      <c r="E126" s="36"/>
      <c r="F126" s="219" t="s">
        <v>1508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351</v>
      </c>
      <c r="AU126" s="17" t="s">
        <v>82</v>
      </c>
    </row>
    <row r="127" spans="1:65" s="2" customFormat="1" ht="16.5" customHeight="1">
      <c r="A127" s="34"/>
      <c r="B127" s="35"/>
      <c r="C127" s="178" t="s">
        <v>248</v>
      </c>
      <c r="D127" s="178" t="s">
        <v>144</v>
      </c>
      <c r="E127" s="179" t="s">
        <v>1509</v>
      </c>
      <c r="F127" s="180" t="s">
        <v>1510</v>
      </c>
      <c r="G127" s="181" t="s">
        <v>160</v>
      </c>
      <c r="H127" s="182">
        <v>250</v>
      </c>
      <c r="I127" s="183"/>
      <c r="J127" s="184">
        <f>ROUND(I127*H127,2)</f>
        <v>0</v>
      </c>
      <c r="K127" s="180" t="s">
        <v>19</v>
      </c>
      <c r="L127" s="39"/>
      <c r="M127" s="185" t="s">
        <v>19</v>
      </c>
      <c r="N127" s="186" t="s">
        <v>42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575</v>
      </c>
      <c r="AT127" s="189" t="s">
        <v>144</v>
      </c>
      <c r="AU127" s="189" t="s">
        <v>82</v>
      </c>
      <c r="AY127" s="17" t="s">
        <v>142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79</v>
      </c>
      <c r="BK127" s="190">
        <f>ROUND(I127*H127,2)</f>
        <v>0</v>
      </c>
      <c r="BL127" s="17" t="s">
        <v>575</v>
      </c>
      <c r="BM127" s="189" t="s">
        <v>1511</v>
      </c>
    </row>
    <row r="128" spans="1:65" s="2" customFormat="1" ht="11.25">
      <c r="A128" s="34"/>
      <c r="B128" s="35"/>
      <c r="C128" s="36"/>
      <c r="D128" s="191" t="s">
        <v>151</v>
      </c>
      <c r="E128" s="36"/>
      <c r="F128" s="192" t="s">
        <v>1510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151</v>
      </c>
      <c r="AU128" s="17" t="s">
        <v>82</v>
      </c>
    </row>
    <row r="129" spans="1:65" s="2" customFormat="1" ht="19.5">
      <c r="A129" s="34"/>
      <c r="B129" s="35"/>
      <c r="C129" s="36"/>
      <c r="D129" s="191" t="s">
        <v>351</v>
      </c>
      <c r="E129" s="36"/>
      <c r="F129" s="219" t="s">
        <v>1512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351</v>
      </c>
      <c r="AU129" s="17" t="s">
        <v>82</v>
      </c>
    </row>
    <row r="130" spans="1:65" s="12" customFormat="1" ht="22.9" customHeight="1">
      <c r="B130" s="162"/>
      <c r="C130" s="163"/>
      <c r="D130" s="164" t="s">
        <v>70</v>
      </c>
      <c r="E130" s="176" t="s">
        <v>1513</v>
      </c>
      <c r="F130" s="176" t="s">
        <v>1514</v>
      </c>
      <c r="G130" s="163"/>
      <c r="H130" s="163"/>
      <c r="I130" s="166"/>
      <c r="J130" s="177">
        <f>BK130</f>
        <v>0</v>
      </c>
      <c r="K130" s="163"/>
      <c r="L130" s="168"/>
      <c r="M130" s="169"/>
      <c r="N130" s="170"/>
      <c r="O130" s="170"/>
      <c r="P130" s="171">
        <f>SUM(P131:P142)</f>
        <v>0</v>
      </c>
      <c r="Q130" s="170"/>
      <c r="R130" s="171">
        <f>SUM(R131:R142)</f>
        <v>0</v>
      </c>
      <c r="S130" s="170"/>
      <c r="T130" s="172">
        <f>SUM(T131:T142)</f>
        <v>0</v>
      </c>
      <c r="AR130" s="173" t="s">
        <v>165</v>
      </c>
      <c r="AT130" s="174" t="s">
        <v>70</v>
      </c>
      <c r="AU130" s="174" t="s">
        <v>79</v>
      </c>
      <c r="AY130" s="173" t="s">
        <v>142</v>
      </c>
      <c r="BK130" s="175">
        <f>SUM(BK131:BK142)</f>
        <v>0</v>
      </c>
    </row>
    <row r="131" spans="1:65" s="2" customFormat="1" ht="16.5" customHeight="1">
      <c r="A131" s="34"/>
      <c r="B131" s="35"/>
      <c r="C131" s="178" t="s">
        <v>255</v>
      </c>
      <c r="D131" s="178" t="s">
        <v>144</v>
      </c>
      <c r="E131" s="179" t="s">
        <v>1515</v>
      </c>
      <c r="F131" s="180" t="s">
        <v>1516</v>
      </c>
      <c r="G131" s="181" t="s">
        <v>1463</v>
      </c>
      <c r="H131" s="182">
        <v>1</v>
      </c>
      <c r="I131" s="183"/>
      <c r="J131" s="184">
        <f>ROUND(I131*H131,2)</f>
        <v>0</v>
      </c>
      <c r="K131" s="180" t="s">
        <v>19</v>
      </c>
      <c r="L131" s="39"/>
      <c r="M131" s="185" t="s">
        <v>19</v>
      </c>
      <c r="N131" s="186" t="s">
        <v>42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575</v>
      </c>
      <c r="AT131" s="189" t="s">
        <v>144</v>
      </c>
      <c r="AU131" s="189" t="s">
        <v>82</v>
      </c>
      <c r="AY131" s="17" t="s">
        <v>142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79</v>
      </c>
      <c r="BK131" s="190">
        <f>ROUND(I131*H131,2)</f>
        <v>0</v>
      </c>
      <c r="BL131" s="17" t="s">
        <v>575</v>
      </c>
      <c r="BM131" s="189" t="s">
        <v>1517</v>
      </c>
    </row>
    <row r="132" spans="1:65" s="2" customFormat="1" ht="11.25">
      <c r="A132" s="34"/>
      <c r="B132" s="35"/>
      <c r="C132" s="36"/>
      <c r="D132" s="191" t="s">
        <v>151</v>
      </c>
      <c r="E132" s="36"/>
      <c r="F132" s="192" t="s">
        <v>1516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151</v>
      </c>
      <c r="AU132" s="17" t="s">
        <v>82</v>
      </c>
    </row>
    <row r="133" spans="1:65" s="2" customFormat="1" ht="16.5" customHeight="1">
      <c r="A133" s="34"/>
      <c r="B133" s="35"/>
      <c r="C133" s="178" t="s">
        <v>266</v>
      </c>
      <c r="D133" s="178" t="s">
        <v>144</v>
      </c>
      <c r="E133" s="179" t="s">
        <v>1518</v>
      </c>
      <c r="F133" s="180" t="s">
        <v>1519</v>
      </c>
      <c r="G133" s="181" t="s">
        <v>1463</v>
      </c>
      <c r="H133" s="182">
        <v>1</v>
      </c>
      <c r="I133" s="183"/>
      <c r="J133" s="184">
        <f>ROUND(I133*H133,2)</f>
        <v>0</v>
      </c>
      <c r="K133" s="180" t="s">
        <v>19</v>
      </c>
      <c r="L133" s="39"/>
      <c r="M133" s="185" t="s">
        <v>19</v>
      </c>
      <c r="N133" s="186" t="s">
        <v>42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575</v>
      </c>
      <c r="AT133" s="189" t="s">
        <v>144</v>
      </c>
      <c r="AU133" s="189" t="s">
        <v>82</v>
      </c>
      <c r="AY133" s="17" t="s">
        <v>142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79</v>
      </c>
      <c r="BK133" s="190">
        <f>ROUND(I133*H133,2)</f>
        <v>0</v>
      </c>
      <c r="BL133" s="17" t="s">
        <v>575</v>
      </c>
      <c r="BM133" s="189" t="s">
        <v>1520</v>
      </c>
    </row>
    <row r="134" spans="1:65" s="2" customFormat="1" ht="11.25">
      <c r="A134" s="34"/>
      <c r="B134" s="35"/>
      <c r="C134" s="36"/>
      <c r="D134" s="191" t="s">
        <v>151</v>
      </c>
      <c r="E134" s="36"/>
      <c r="F134" s="192" t="s">
        <v>1519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151</v>
      </c>
      <c r="AU134" s="17" t="s">
        <v>82</v>
      </c>
    </row>
    <row r="135" spans="1:65" s="2" customFormat="1" ht="16.5" customHeight="1">
      <c r="A135" s="34"/>
      <c r="B135" s="35"/>
      <c r="C135" s="178" t="s">
        <v>272</v>
      </c>
      <c r="D135" s="178" t="s">
        <v>144</v>
      </c>
      <c r="E135" s="179" t="s">
        <v>1521</v>
      </c>
      <c r="F135" s="180" t="s">
        <v>1522</v>
      </c>
      <c r="G135" s="181" t="s">
        <v>1463</v>
      </c>
      <c r="H135" s="182">
        <v>1</v>
      </c>
      <c r="I135" s="183"/>
      <c r="J135" s="184">
        <f>ROUND(I135*H135,2)</f>
        <v>0</v>
      </c>
      <c r="K135" s="180" t="s">
        <v>19</v>
      </c>
      <c r="L135" s="39"/>
      <c r="M135" s="185" t="s">
        <v>19</v>
      </c>
      <c r="N135" s="186" t="s">
        <v>42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575</v>
      </c>
      <c r="AT135" s="189" t="s">
        <v>144</v>
      </c>
      <c r="AU135" s="189" t="s">
        <v>82</v>
      </c>
      <c r="AY135" s="17" t="s">
        <v>142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79</v>
      </c>
      <c r="BK135" s="190">
        <f>ROUND(I135*H135,2)</f>
        <v>0</v>
      </c>
      <c r="BL135" s="17" t="s">
        <v>575</v>
      </c>
      <c r="BM135" s="189" t="s">
        <v>1523</v>
      </c>
    </row>
    <row r="136" spans="1:65" s="2" customFormat="1" ht="11.25">
      <c r="A136" s="34"/>
      <c r="B136" s="35"/>
      <c r="C136" s="36"/>
      <c r="D136" s="191" t="s">
        <v>151</v>
      </c>
      <c r="E136" s="36"/>
      <c r="F136" s="192" t="s">
        <v>1522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151</v>
      </c>
      <c r="AU136" s="17" t="s">
        <v>82</v>
      </c>
    </row>
    <row r="137" spans="1:65" s="2" customFormat="1" ht="16.5" customHeight="1">
      <c r="A137" s="34"/>
      <c r="B137" s="35"/>
      <c r="C137" s="178" t="s">
        <v>279</v>
      </c>
      <c r="D137" s="178" t="s">
        <v>144</v>
      </c>
      <c r="E137" s="179" t="s">
        <v>1524</v>
      </c>
      <c r="F137" s="180" t="s">
        <v>1525</v>
      </c>
      <c r="G137" s="181" t="s">
        <v>1463</v>
      </c>
      <c r="H137" s="182">
        <v>1</v>
      </c>
      <c r="I137" s="183"/>
      <c r="J137" s="184">
        <f>ROUND(I137*H137,2)</f>
        <v>0</v>
      </c>
      <c r="K137" s="180" t="s">
        <v>19</v>
      </c>
      <c r="L137" s="39"/>
      <c r="M137" s="185" t="s">
        <v>19</v>
      </c>
      <c r="N137" s="186" t="s">
        <v>42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575</v>
      </c>
      <c r="AT137" s="189" t="s">
        <v>144</v>
      </c>
      <c r="AU137" s="189" t="s">
        <v>82</v>
      </c>
      <c r="AY137" s="17" t="s">
        <v>142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79</v>
      </c>
      <c r="BK137" s="190">
        <f>ROUND(I137*H137,2)</f>
        <v>0</v>
      </c>
      <c r="BL137" s="17" t="s">
        <v>575</v>
      </c>
      <c r="BM137" s="189" t="s">
        <v>1526</v>
      </c>
    </row>
    <row r="138" spans="1:65" s="2" customFormat="1" ht="11.25">
      <c r="A138" s="34"/>
      <c r="B138" s="35"/>
      <c r="C138" s="36"/>
      <c r="D138" s="191" t="s">
        <v>151</v>
      </c>
      <c r="E138" s="36"/>
      <c r="F138" s="192" t="s">
        <v>1525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151</v>
      </c>
      <c r="AU138" s="17" t="s">
        <v>82</v>
      </c>
    </row>
    <row r="139" spans="1:65" s="2" customFormat="1" ht="16.5" customHeight="1">
      <c r="A139" s="34"/>
      <c r="B139" s="35"/>
      <c r="C139" s="178" t="s">
        <v>289</v>
      </c>
      <c r="D139" s="178" t="s">
        <v>144</v>
      </c>
      <c r="E139" s="179" t="s">
        <v>1527</v>
      </c>
      <c r="F139" s="180" t="s">
        <v>1528</v>
      </c>
      <c r="G139" s="181" t="s">
        <v>1463</v>
      </c>
      <c r="H139" s="182">
        <v>1</v>
      </c>
      <c r="I139" s="183"/>
      <c r="J139" s="184">
        <f>ROUND(I139*H139,2)</f>
        <v>0</v>
      </c>
      <c r="K139" s="180" t="s">
        <v>19</v>
      </c>
      <c r="L139" s="39"/>
      <c r="M139" s="185" t="s">
        <v>19</v>
      </c>
      <c r="N139" s="186" t="s">
        <v>42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575</v>
      </c>
      <c r="AT139" s="189" t="s">
        <v>144</v>
      </c>
      <c r="AU139" s="189" t="s">
        <v>82</v>
      </c>
      <c r="AY139" s="17" t="s">
        <v>142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79</v>
      </c>
      <c r="BK139" s="190">
        <f>ROUND(I139*H139,2)</f>
        <v>0</v>
      </c>
      <c r="BL139" s="17" t="s">
        <v>575</v>
      </c>
      <c r="BM139" s="189" t="s">
        <v>1529</v>
      </c>
    </row>
    <row r="140" spans="1:65" s="2" customFormat="1" ht="11.25">
      <c r="A140" s="34"/>
      <c r="B140" s="35"/>
      <c r="C140" s="36"/>
      <c r="D140" s="191" t="s">
        <v>151</v>
      </c>
      <c r="E140" s="36"/>
      <c r="F140" s="192" t="s">
        <v>1528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151</v>
      </c>
      <c r="AU140" s="17" t="s">
        <v>82</v>
      </c>
    </row>
    <row r="141" spans="1:65" s="2" customFormat="1" ht="16.5" customHeight="1">
      <c r="A141" s="34"/>
      <c r="B141" s="35"/>
      <c r="C141" s="178" t="s">
        <v>294</v>
      </c>
      <c r="D141" s="178" t="s">
        <v>144</v>
      </c>
      <c r="E141" s="179" t="s">
        <v>1530</v>
      </c>
      <c r="F141" s="180" t="s">
        <v>1531</v>
      </c>
      <c r="G141" s="181" t="s">
        <v>1463</v>
      </c>
      <c r="H141" s="182">
        <v>1</v>
      </c>
      <c r="I141" s="183"/>
      <c r="J141" s="184">
        <f>ROUND(I141*H141,2)</f>
        <v>0</v>
      </c>
      <c r="K141" s="180" t="s">
        <v>19</v>
      </c>
      <c r="L141" s="39"/>
      <c r="M141" s="185" t="s">
        <v>19</v>
      </c>
      <c r="N141" s="186" t="s">
        <v>42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575</v>
      </c>
      <c r="AT141" s="189" t="s">
        <v>144</v>
      </c>
      <c r="AU141" s="189" t="s">
        <v>82</v>
      </c>
      <c r="AY141" s="17" t="s">
        <v>142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79</v>
      </c>
      <c r="BK141" s="190">
        <f>ROUND(I141*H141,2)</f>
        <v>0</v>
      </c>
      <c r="BL141" s="17" t="s">
        <v>575</v>
      </c>
      <c r="BM141" s="189" t="s">
        <v>1532</v>
      </c>
    </row>
    <row r="142" spans="1:65" s="2" customFormat="1" ht="11.25">
      <c r="A142" s="34"/>
      <c r="B142" s="35"/>
      <c r="C142" s="36"/>
      <c r="D142" s="191" t="s">
        <v>151</v>
      </c>
      <c r="E142" s="36"/>
      <c r="F142" s="192" t="s">
        <v>1531</v>
      </c>
      <c r="G142" s="36"/>
      <c r="H142" s="36"/>
      <c r="I142" s="193"/>
      <c r="J142" s="36"/>
      <c r="K142" s="36"/>
      <c r="L142" s="39"/>
      <c r="M142" s="220"/>
      <c r="N142" s="221"/>
      <c r="O142" s="222"/>
      <c r="P142" s="222"/>
      <c r="Q142" s="222"/>
      <c r="R142" s="222"/>
      <c r="S142" s="222"/>
      <c r="T142" s="223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151</v>
      </c>
      <c r="AU142" s="17" t="s">
        <v>82</v>
      </c>
    </row>
    <row r="143" spans="1:65" s="2" customFormat="1" ht="6.95" customHeight="1">
      <c r="A143" s="34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uz/P41CpAtlgpc4KRRcq2HwRRiS6Zo93SsnRDJNBUmcKXnlfnOAZJSCTHWjxRvSrwDcDPuPxwlbfCsJmswKITw==" saltValue="BYPPv/VntT1cfHty+su2Ct6oR9JDjAJZq3llxNA1j2E2T1DJ16UaUyzXP8wf7n/8uq/bHKP08JUF5r7Hisis+Q==" spinCount="100000" sheet="1" objects="1" scenarios="1" formatColumns="0" formatRows="0" autoFilter="0"/>
  <autoFilter ref="C87:K14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17" t="s">
        <v>108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8" t="str">
        <f>'Rekapitulace stavby'!K6</f>
        <v>Napojení objektu na veřejnou kanalizaci II</v>
      </c>
      <c r="F7" s="359"/>
      <c r="G7" s="359"/>
      <c r="H7" s="359"/>
      <c r="L7" s="20"/>
    </row>
    <row r="8" spans="1:46" s="2" customFormat="1" ht="12" customHeight="1">
      <c r="A8" s="34"/>
      <c r="B8" s="39"/>
      <c r="C8" s="34"/>
      <c r="D8" s="112" t="s">
        <v>110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0" t="s">
        <v>1533</v>
      </c>
      <c r="F9" s="361"/>
      <c r="G9" s="361"/>
      <c r="H9" s="361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16. 2. 2024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2" t="str">
        <f>'Rekapitulace stavby'!E14</f>
        <v>Vyplň údaj</v>
      </c>
      <c r="F18" s="363"/>
      <c r="G18" s="363"/>
      <c r="H18" s="363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">
        <v>19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2" t="s">
        <v>28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4" t="s">
        <v>19</v>
      </c>
      <c r="F27" s="364"/>
      <c r="G27" s="364"/>
      <c r="H27" s="36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ROUND(J82,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ROUND((SUM(BE82:BE120)),  2)</f>
        <v>0</v>
      </c>
      <c r="G33" s="34"/>
      <c r="H33" s="34"/>
      <c r="I33" s="124">
        <v>0.21</v>
      </c>
      <c r="J33" s="123">
        <f>ROUND(((SUM(BE82:BE120))*I33),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ROUND((SUM(BF82:BF120)),  2)</f>
        <v>0</v>
      </c>
      <c r="G34" s="34"/>
      <c r="H34" s="34"/>
      <c r="I34" s="124">
        <v>0.12</v>
      </c>
      <c r="J34" s="123">
        <f>ROUND(((SUM(BF82:BF120))*I34),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ROUND((SUM(BG82:BG120)),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ROUND((SUM(BH82:BH120)),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ROUND((SUM(BI82:BI120)),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112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5" t="str">
        <f>E7</f>
        <v>Napojení objektu na veřejnou kanalizaci II</v>
      </c>
      <c r="F48" s="366"/>
      <c r="G48" s="366"/>
      <c r="H48" s="36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110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VON - Vedlejší a ostatní náklady</v>
      </c>
      <c r="F50" s="367"/>
      <c r="G50" s="367"/>
      <c r="H50" s="36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16. 2. 2024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Svitavy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113</v>
      </c>
      <c r="D57" s="137"/>
      <c r="E57" s="137"/>
      <c r="F57" s="137"/>
      <c r="G57" s="137"/>
      <c r="H57" s="137"/>
      <c r="I57" s="137"/>
      <c r="J57" s="138" t="s">
        <v>114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115</v>
      </c>
    </row>
    <row r="60" spans="1:47" s="9" customFormat="1" ht="24.95" customHeight="1">
      <c r="B60" s="140"/>
      <c r="C60" s="141"/>
      <c r="D60" s="142" t="s">
        <v>1534</v>
      </c>
      <c r="E60" s="143"/>
      <c r="F60" s="143"/>
      <c r="G60" s="143"/>
      <c r="H60" s="143"/>
      <c r="I60" s="143"/>
      <c r="J60" s="144">
        <f>J83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1535</v>
      </c>
      <c r="E61" s="148"/>
      <c r="F61" s="148"/>
      <c r="G61" s="148"/>
      <c r="H61" s="148"/>
      <c r="I61" s="148"/>
      <c r="J61" s="149">
        <f>J84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1536</v>
      </c>
      <c r="E62" s="148"/>
      <c r="F62" s="148"/>
      <c r="G62" s="148"/>
      <c r="H62" s="148"/>
      <c r="I62" s="148"/>
      <c r="J62" s="149">
        <f>J91</f>
        <v>0</v>
      </c>
      <c r="K62" s="97"/>
      <c r="L62" s="150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127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5" t="str">
        <f>E7</f>
        <v>Napojení objektu na veřejnou kanalizaci II</v>
      </c>
      <c r="F72" s="366"/>
      <c r="G72" s="366"/>
      <c r="H72" s="36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110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4" t="str">
        <f>E9</f>
        <v>VON - Vedlejší a ostatní náklady</v>
      </c>
      <c r="F74" s="367"/>
      <c r="G74" s="367"/>
      <c r="H74" s="367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16. 2. 2024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Svitavy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1"/>
      <c r="B81" s="152"/>
      <c r="C81" s="153" t="s">
        <v>128</v>
      </c>
      <c r="D81" s="154" t="s">
        <v>56</v>
      </c>
      <c r="E81" s="154" t="s">
        <v>52</v>
      </c>
      <c r="F81" s="154" t="s">
        <v>53</v>
      </c>
      <c r="G81" s="154" t="s">
        <v>129</v>
      </c>
      <c r="H81" s="154" t="s">
        <v>130</v>
      </c>
      <c r="I81" s="154" t="s">
        <v>131</v>
      </c>
      <c r="J81" s="154" t="s">
        <v>114</v>
      </c>
      <c r="K81" s="155" t="s">
        <v>132</v>
      </c>
      <c r="L81" s="156"/>
      <c r="M81" s="68" t="s">
        <v>19</v>
      </c>
      <c r="N81" s="69" t="s">
        <v>41</v>
      </c>
      <c r="O81" s="69" t="s">
        <v>133</v>
      </c>
      <c r="P81" s="69" t="s">
        <v>134</v>
      </c>
      <c r="Q81" s="69" t="s">
        <v>135</v>
      </c>
      <c r="R81" s="69" t="s">
        <v>136</v>
      </c>
      <c r="S81" s="69" t="s">
        <v>137</v>
      </c>
      <c r="T81" s="70" t="s">
        <v>138</v>
      </c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65" s="2" customFormat="1" ht="22.9" customHeight="1">
      <c r="A82" s="34"/>
      <c r="B82" s="35"/>
      <c r="C82" s="75" t="s">
        <v>139</v>
      </c>
      <c r="D82" s="36"/>
      <c r="E82" s="36"/>
      <c r="F82" s="36"/>
      <c r="G82" s="36"/>
      <c r="H82" s="36"/>
      <c r="I82" s="36"/>
      <c r="J82" s="157">
        <f>BK82</f>
        <v>0</v>
      </c>
      <c r="K82" s="36"/>
      <c r="L82" s="39"/>
      <c r="M82" s="71"/>
      <c r="N82" s="158"/>
      <c r="O82" s="72"/>
      <c r="P82" s="159">
        <f>P83</f>
        <v>0</v>
      </c>
      <c r="Q82" s="72"/>
      <c r="R82" s="159">
        <f>R83</f>
        <v>0</v>
      </c>
      <c r="S82" s="72"/>
      <c r="T82" s="16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115</v>
      </c>
      <c r="BK82" s="161">
        <f>BK83</f>
        <v>0</v>
      </c>
    </row>
    <row r="83" spans="1:65" s="12" customFormat="1" ht="25.9" customHeight="1">
      <c r="B83" s="162"/>
      <c r="C83" s="163"/>
      <c r="D83" s="164" t="s">
        <v>70</v>
      </c>
      <c r="E83" s="165" t="s">
        <v>1537</v>
      </c>
      <c r="F83" s="165" t="s">
        <v>1538</v>
      </c>
      <c r="G83" s="163"/>
      <c r="H83" s="163"/>
      <c r="I83" s="166"/>
      <c r="J83" s="167">
        <f>BK83</f>
        <v>0</v>
      </c>
      <c r="K83" s="163"/>
      <c r="L83" s="168"/>
      <c r="M83" s="169"/>
      <c r="N83" s="170"/>
      <c r="O83" s="170"/>
      <c r="P83" s="171">
        <f>P84+P91</f>
        <v>0</v>
      </c>
      <c r="Q83" s="170"/>
      <c r="R83" s="171">
        <f>R84+R91</f>
        <v>0</v>
      </c>
      <c r="S83" s="170"/>
      <c r="T83" s="172">
        <f>T84+T91</f>
        <v>0</v>
      </c>
      <c r="AR83" s="173" t="s">
        <v>178</v>
      </c>
      <c r="AT83" s="174" t="s">
        <v>70</v>
      </c>
      <c r="AU83" s="174" t="s">
        <v>71</v>
      </c>
      <c r="AY83" s="173" t="s">
        <v>142</v>
      </c>
      <c r="BK83" s="175">
        <f>BK84+BK91</f>
        <v>0</v>
      </c>
    </row>
    <row r="84" spans="1:65" s="12" customFormat="1" ht="22.9" customHeight="1">
      <c r="B84" s="162"/>
      <c r="C84" s="163"/>
      <c r="D84" s="164" t="s">
        <v>70</v>
      </c>
      <c r="E84" s="176" t="s">
        <v>1539</v>
      </c>
      <c r="F84" s="176" t="s">
        <v>1540</v>
      </c>
      <c r="G84" s="163"/>
      <c r="H84" s="163"/>
      <c r="I84" s="166"/>
      <c r="J84" s="177">
        <f>BK84</f>
        <v>0</v>
      </c>
      <c r="K84" s="163"/>
      <c r="L84" s="168"/>
      <c r="M84" s="169"/>
      <c r="N84" s="170"/>
      <c r="O84" s="170"/>
      <c r="P84" s="171">
        <f>SUM(P85:P90)</f>
        <v>0</v>
      </c>
      <c r="Q84" s="170"/>
      <c r="R84" s="171">
        <f>SUM(R85:R90)</f>
        <v>0</v>
      </c>
      <c r="S84" s="170"/>
      <c r="T84" s="172">
        <f>SUM(T85:T90)</f>
        <v>0</v>
      </c>
      <c r="AR84" s="173" t="s">
        <v>178</v>
      </c>
      <c r="AT84" s="174" t="s">
        <v>70</v>
      </c>
      <c r="AU84" s="174" t="s">
        <v>79</v>
      </c>
      <c r="AY84" s="173" t="s">
        <v>142</v>
      </c>
      <c r="BK84" s="175">
        <f>SUM(BK85:BK90)</f>
        <v>0</v>
      </c>
    </row>
    <row r="85" spans="1:65" s="2" customFormat="1" ht="16.5" customHeight="1">
      <c r="A85" s="34"/>
      <c r="B85" s="35"/>
      <c r="C85" s="178" t="s">
        <v>79</v>
      </c>
      <c r="D85" s="178" t="s">
        <v>144</v>
      </c>
      <c r="E85" s="179" t="s">
        <v>1541</v>
      </c>
      <c r="F85" s="180" t="s">
        <v>1542</v>
      </c>
      <c r="G85" s="181" t="s">
        <v>715</v>
      </c>
      <c r="H85" s="182">
        <v>1</v>
      </c>
      <c r="I85" s="183"/>
      <c r="J85" s="184">
        <f>ROUND(I85*H85,2)</f>
        <v>0</v>
      </c>
      <c r="K85" s="180" t="s">
        <v>19</v>
      </c>
      <c r="L85" s="39"/>
      <c r="M85" s="185" t="s">
        <v>19</v>
      </c>
      <c r="N85" s="186" t="s">
        <v>42</v>
      </c>
      <c r="O85" s="64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1543</v>
      </c>
      <c r="AT85" s="189" t="s">
        <v>144</v>
      </c>
      <c r="AU85" s="189" t="s">
        <v>82</v>
      </c>
      <c r="AY85" s="17" t="s">
        <v>142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7" t="s">
        <v>79</v>
      </c>
      <c r="BK85" s="190">
        <f>ROUND(I85*H85,2)</f>
        <v>0</v>
      </c>
      <c r="BL85" s="17" t="s">
        <v>1543</v>
      </c>
      <c r="BM85" s="189" t="s">
        <v>1544</v>
      </c>
    </row>
    <row r="86" spans="1:65" s="2" customFormat="1" ht="11.25">
      <c r="A86" s="34"/>
      <c r="B86" s="35"/>
      <c r="C86" s="36"/>
      <c r="D86" s="191" t="s">
        <v>151</v>
      </c>
      <c r="E86" s="36"/>
      <c r="F86" s="192" t="s">
        <v>1542</v>
      </c>
      <c r="G86" s="36"/>
      <c r="H86" s="36"/>
      <c r="I86" s="193"/>
      <c r="J86" s="36"/>
      <c r="K86" s="36"/>
      <c r="L86" s="39"/>
      <c r="M86" s="194"/>
      <c r="N86" s="195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151</v>
      </c>
      <c r="AU86" s="17" t="s">
        <v>82</v>
      </c>
    </row>
    <row r="87" spans="1:65" s="2" customFormat="1" ht="48.75">
      <c r="A87" s="34"/>
      <c r="B87" s="35"/>
      <c r="C87" s="36"/>
      <c r="D87" s="191" t="s">
        <v>351</v>
      </c>
      <c r="E87" s="36"/>
      <c r="F87" s="219" t="s">
        <v>1545</v>
      </c>
      <c r="G87" s="36"/>
      <c r="H87" s="36"/>
      <c r="I87" s="193"/>
      <c r="J87" s="36"/>
      <c r="K87" s="36"/>
      <c r="L87" s="39"/>
      <c r="M87" s="194"/>
      <c r="N87" s="195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351</v>
      </c>
      <c r="AU87" s="17" t="s">
        <v>82</v>
      </c>
    </row>
    <row r="88" spans="1:65" s="2" customFormat="1" ht="16.5" customHeight="1">
      <c r="A88" s="34"/>
      <c r="B88" s="35"/>
      <c r="C88" s="178" t="s">
        <v>82</v>
      </c>
      <c r="D88" s="178" t="s">
        <v>144</v>
      </c>
      <c r="E88" s="179" t="s">
        <v>1546</v>
      </c>
      <c r="F88" s="180" t="s">
        <v>1547</v>
      </c>
      <c r="G88" s="181" t="s">
        <v>147</v>
      </c>
      <c r="H88" s="182">
        <v>200</v>
      </c>
      <c r="I88" s="183"/>
      <c r="J88" s="184">
        <f>ROUND(I88*H88,2)</f>
        <v>0</v>
      </c>
      <c r="K88" s="180" t="s">
        <v>19</v>
      </c>
      <c r="L88" s="39"/>
      <c r="M88" s="185" t="s">
        <v>19</v>
      </c>
      <c r="N88" s="186" t="s">
        <v>42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1543</v>
      </c>
      <c r="AT88" s="189" t="s">
        <v>144</v>
      </c>
      <c r="AU88" s="189" t="s">
        <v>82</v>
      </c>
      <c r="AY88" s="17" t="s">
        <v>142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7" t="s">
        <v>79</v>
      </c>
      <c r="BK88" s="190">
        <f>ROUND(I88*H88,2)</f>
        <v>0</v>
      </c>
      <c r="BL88" s="17" t="s">
        <v>1543</v>
      </c>
      <c r="BM88" s="189" t="s">
        <v>1548</v>
      </c>
    </row>
    <row r="89" spans="1:65" s="2" customFormat="1" ht="11.25">
      <c r="A89" s="34"/>
      <c r="B89" s="35"/>
      <c r="C89" s="36"/>
      <c r="D89" s="191" t="s">
        <v>151</v>
      </c>
      <c r="E89" s="36"/>
      <c r="F89" s="192" t="s">
        <v>1547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151</v>
      </c>
      <c r="AU89" s="17" t="s">
        <v>82</v>
      </c>
    </row>
    <row r="90" spans="1:65" s="2" customFormat="1" ht="19.5">
      <c r="A90" s="34"/>
      <c r="B90" s="35"/>
      <c r="C90" s="36"/>
      <c r="D90" s="191" t="s">
        <v>351</v>
      </c>
      <c r="E90" s="36"/>
      <c r="F90" s="219" t="s">
        <v>1549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351</v>
      </c>
      <c r="AU90" s="17" t="s">
        <v>82</v>
      </c>
    </row>
    <row r="91" spans="1:65" s="12" customFormat="1" ht="22.9" customHeight="1">
      <c r="B91" s="162"/>
      <c r="C91" s="163"/>
      <c r="D91" s="164" t="s">
        <v>70</v>
      </c>
      <c r="E91" s="176" t="s">
        <v>1550</v>
      </c>
      <c r="F91" s="176" t="s">
        <v>1551</v>
      </c>
      <c r="G91" s="163"/>
      <c r="H91" s="163"/>
      <c r="I91" s="166"/>
      <c r="J91" s="177">
        <f>BK91</f>
        <v>0</v>
      </c>
      <c r="K91" s="163"/>
      <c r="L91" s="168"/>
      <c r="M91" s="169"/>
      <c r="N91" s="170"/>
      <c r="O91" s="170"/>
      <c r="P91" s="171">
        <f>SUM(P92:P120)</f>
        <v>0</v>
      </c>
      <c r="Q91" s="170"/>
      <c r="R91" s="171">
        <f>SUM(R92:R120)</f>
        <v>0</v>
      </c>
      <c r="S91" s="170"/>
      <c r="T91" s="172">
        <f>SUM(T92:T120)</f>
        <v>0</v>
      </c>
      <c r="AR91" s="173" t="s">
        <v>149</v>
      </c>
      <c r="AT91" s="174" t="s">
        <v>70</v>
      </c>
      <c r="AU91" s="174" t="s">
        <v>79</v>
      </c>
      <c r="AY91" s="173" t="s">
        <v>142</v>
      </c>
      <c r="BK91" s="175">
        <f>SUM(BK92:BK120)</f>
        <v>0</v>
      </c>
    </row>
    <row r="92" spans="1:65" s="2" customFormat="1" ht="24.2" customHeight="1">
      <c r="A92" s="34"/>
      <c r="B92" s="35"/>
      <c r="C92" s="178" t="s">
        <v>165</v>
      </c>
      <c r="D92" s="178" t="s">
        <v>144</v>
      </c>
      <c r="E92" s="179" t="s">
        <v>1552</v>
      </c>
      <c r="F92" s="180" t="s">
        <v>1553</v>
      </c>
      <c r="G92" s="181" t="s">
        <v>715</v>
      </c>
      <c r="H92" s="182">
        <v>1</v>
      </c>
      <c r="I92" s="183"/>
      <c r="J92" s="184">
        <f>ROUND(I92*H92,2)</f>
        <v>0</v>
      </c>
      <c r="K92" s="180" t="s">
        <v>19</v>
      </c>
      <c r="L92" s="39"/>
      <c r="M92" s="185" t="s">
        <v>19</v>
      </c>
      <c r="N92" s="186" t="s">
        <v>42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1543</v>
      </c>
      <c r="AT92" s="189" t="s">
        <v>144</v>
      </c>
      <c r="AU92" s="189" t="s">
        <v>82</v>
      </c>
      <c r="AY92" s="17" t="s">
        <v>142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79</v>
      </c>
      <c r="BK92" s="190">
        <f>ROUND(I92*H92,2)</f>
        <v>0</v>
      </c>
      <c r="BL92" s="17" t="s">
        <v>1543</v>
      </c>
      <c r="BM92" s="189" t="s">
        <v>1554</v>
      </c>
    </row>
    <row r="93" spans="1:65" s="2" customFormat="1" ht="19.5">
      <c r="A93" s="34"/>
      <c r="B93" s="35"/>
      <c r="C93" s="36"/>
      <c r="D93" s="191" t="s">
        <v>151</v>
      </c>
      <c r="E93" s="36"/>
      <c r="F93" s="192" t="s">
        <v>1553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151</v>
      </c>
      <c r="AU93" s="17" t="s">
        <v>82</v>
      </c>
    </row>
    <row r="94" spans="1:65" s="2" customFormat="1" ht="29.25">
      <c r="A94" s="34"/>
      <c r="B94" s="35"/>
      <c r="C94" s="36"/>
      <c r="D94" s="191" t="s">
        <v>351</v>
      </c>
      <c r="E94" s="36"/>
      <c r="F94" s="219" t="s">
        <v>1555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351</v>
      </c>
      <c r="AU94" s="17" t="s">
        <v>82</v>
      </c>
    </row>
    <row r="95" spans="1:65" s="2" customFormat="1" ht="16.5" customHeight="1">
      <c r="A95" s="34"/>
      <c r="B95" s="35"/>
      <c r="C95" s="178" t="s">
        <v>149</v>
      </c>
      <c r="D95" s="178" t="s">
        <v>144</v>
      </c>
      <c r="E95" s="179" t="s">
        <v>1556</v>
      </c>
      <c r="F95" s="180" t="s">
        <v>1557</v>
      </c>
      <c r="G95" s="181" t="s">
        <v>715</v>
      </c>
      <c r="H95" s="182">
        <v>1</v>
      </c>
      <c r="I95" s="183"/>
      <c r="J95" s="184">
        <f>ROUND(I95*H95,2)</f>
        <v>0</v>
      </c>
      <c r="K95" s="180" t="s">
        <v>19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1558</v>
      </c>
      <c r="AT95" s="189" t="s">
        <v>144</v>
      </c>
      <c r="AU95" s="189" t="s">
        <v>82</v>
      </c>
      <c r="AY95" s="17" t="s">
        <v>142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1558</v>
      </c>
      <c r="BM95" s="189" t="s">
        <v>1559</v>
      </c>
    </row>
    <row r="96" spans="1:65" s="2" customFormat="1" ht="11.25">
      <c r="A96" s="34"/>
      <c r="B96" s="35"/>
      <c r="C96" s="36"/>
      <c r="D96" s="191" t="s">
        <v>151</v>
      </c>
      <c r="E96" s="36"/>
      <c r="F96" s="192" t="s">
        <v>1557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151</v>
      </c>
      <c r="AU96" s="17" t="s">
        <v>82</v>
      </c>
    </row>
    <row r="97" spans="1:65" s="2" customFormat="1" ht="48.75">
      <c r="A97" s="34"/>
      <c r="B97" s="35"/>
      <c r="C97" s="36"/>
      <c r="D97" s="191" t="s">
        <v>351</v>
      </c>
      <c r="E97" s="36"/>
      <c r="F97" s="219" t="s">
        <v>1560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351</v>
      </c>
      <c r="AU97" s="17" t="s">
        <v>82</v>
      </c>
    </row>
    <row r="98" spans="1:65" s="2" customFormat="1" ht="16.5" customHeight="1">
      <c r="A98" s="34"/>
      <c r="B98" s="35"/>
      <c r="C98" s="178" t="s">
        <v>178</v>
      </c>
      <c r="D98" s="178" t="s">
        <v>144</v>
      </c>
      <c r="E98" s="179" t="s">
        <v>1561</v>
      </c>
      <c r="F98" s="180" t="s">
        <v>1562</v>
      </c>
      <c r="G98" s="181" t="s">
        <v>715</v>
      </c>
      <c r="H98" s="182">
        <v>1</v>
      </c>
      <c r="I98" s="183"/>
      <c r="J98" s="184">
        <f>ROUND(I98*H98,2)</f>
        <v>0</v>
      </c>
      <c r="K98" s="180" t="s">
        <v>19</v>
      </c>
      <c r="L98" s="39"/>
      <c r="M98" s="185" t="s">
        <v>19</v>
      </c>
      <c r="N98" s="186" t="s">
        <v>42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1543</v>
      </c>
      <c r="AT98" s="189" t="s">
        <v>144</v>
      </c>
      <c r="AU98" s="189" t="s">
        <v>82</v>
      </c>
      <c r="AY98" s="17" t="s">
        <v>142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1543</v>
      </c>
      <c r="BM98" s="189" t="s">
        <v>1563</v>
      </c>
    </row>
    <row r="99" spans="1:65" s="2" customFormat="1" ht="11.25">
      <c r="A99" s="34"/>
      <c r="B99" s="35"/>
      <c r="C99" s="36"/>
      <c r="D99" s="191" t="s">
        <v>151</v>
      </c>
      <c r="E99" s="36"/>
      <c r="F99" s="192" t="s">
        <v>1562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151</v>
      </c>
      <c r="AU99" s="17" t="s">
        <v>82</v>
      </c>
    </row>
    <row r="100" spans="1:65" s="2" customFormat="1" ht="19.5">
      <c r="A100" s="34"/>
      <c r="B100" s="35"/>
      <c r="C100" s="36"/>
      <c r="D100" s="191" t="s">
        <v>351</v>
      </c>
      <c r="E100" s="36"/>
      <c r="F100" s="219" t="s">
        <v>1564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351</v>
      </c>
      <c r="AU100" s="17" t="s">
        <v>82</v>
      </c>
    </row>
    <row r="101" spans="1:65" s="2" customFormat="1" ht="16.5" customHeight="1">
      <c r="A101" s="34"/>
      <c r="B101" s="35"/>
      <c r="C101" s="178" t="s">
        <v>186</v>
      </c>
      <c r="D101" s="178" t="s">
        <v>144</v>
      </c>
      <c r="E101" s="179" t="s">
        <v>1565</v>
      </c>
      <c r="F101" s="180" t="s">
        <v>1566</v>
      </c>
      <c r="G101" s="181" t="s">
        <v>727</v>
      </c>
      <c r="H101" s="182">
        <v>1</v>
      </c>
      <c r="I101" s="183"/>
      <c r="J101" s="184">
        <f>ROUND(I101*H101,2)</f>
        <v>0</v>
      </c>
      <c r="K101" s="180" t="s">
        <v>19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1543</v>
      </c>
      <c r="AT101" s="189" t="s">
        <v>144</v>
      </c>
      <c r="AU101" s="189" t="s">
        <v>82</v>
      </c>
      <c r="AY101" s="17" t="s">
        <v>142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1543</v>
      </c>
      <c r="BM101" s="189" t="s">
        <v>1567</v>
      </c>
    </row>
    <row r="102" spans="1:65" s="2" customFormat="1" ht="11.25">
      <c r="A102" s="34"/>
      <c r="B102" s="35"/>
      <c r="C102" s="36"/>
      <c r="D102" s="191" t="s">
        <v>151</v>
      </c>
      <c r="E102" s="36"/>
      <c r="F102" s="192" t="s">
        <v>1566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151</v>
      </c>
      <c r="AU102" s="17" t="s">
        <v>82</v>
      </c>
    </row>
    <row r="103" spans="1:65" s="2" customFormat="1" ht="16.5" customHeight="1">
      <c r="A103" s="34"/>
      <c r="B103" s="35"/>
      <c r="C103" s="178" t="s">
        <v>197</v>
      </c>
      <c r="D103" s="178" t="s">
        <v>144</v>
      </c>
      <c r="E103" s="179" t="s">
        <v>1568</v>
      </c>
      <c r="F103" s="180" t="s">
        <v>1569</v>
      </c>
      <c r="G103" s="181" t="s">
        <v>715</v>
      </c>
      <c r="H103" s="182">
        <v>1</v>
      </c>
      <c r="I103" s="183"/>
      <c r="J103" s="184">
        <f>ROUND(I103*H103,2)</f>
        <v>0</v>
      </c>
      <c r="K103" s="180" t="s">
        <v>19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1543</v>
      </c>
      <c r="AT103" s="189" t="s">
        <v>144</v>
      </c>
      <c r="AU103" s="189" t="s">
        <v>82</v>
      </c>
      <c r="AY103" s="17" t="s">
        <v>142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79</v>
      </c>
      <c r="BK103" s="190">
        <f>ROUND(I103*H103,2)</f>
        <v>0</v>
      </c>
      <c r="BL103" s="17" t="s">
        <v>1543</v>
      </c>
      <c r="BM103" s="189" t="s">
        <v>1570</v>
      </c>
    </row>
    <row r="104" spans="1:65" s="2" customFormat="1" ht="11.25">
      <c r="A104" s="34"/>
      <c r="B104" s="35"/>
      <c r="C104" s="36"/>
      <c r="D104" s="191" t="s">
        <v>151</v>
      </c>
      <c r="E104" s="36"/>
      <c r="F104" s="192" t="s">
        <v>1569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151</v>
      </c>
      <c r="AU104" s="17" t="s">
        <v>82</v>
      </c>
    </row>
    <row r="105" spans="1:65" s="2" customFormat="1" ht="48.75">
      <c r="A105" s="34"/>
      <c r="B105" s="35"/>
      <c r="C105" s="36"/>
      <c r="D105" s="191" t="s">
        <v>351</v>
      </c>
      <c r="E105" s="36"/>
      <c r="F105" s="219" t="s">
        <v>1571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351</v>
      </c>
      <c r="AU105" s="17" t="s">
        <v>82</v>
      </c>
    </row>
    <row r="106" spans="1:65" s="2" customFormat="1" ht="16.5" customHeight="1">
      <c r="A106" s="34"/>
      <c r="B106" s="35"/>
      <c r="C106" s="178" t="s">
        <v>204</v>
      </c>
      <c r="D106" s="178" t="s">
        <v>144</v>
      </c>
      <c r="E106" s="179" t="s">
        <v>1572</v>
      </c>
      <c r="F106" s="180" t="s">
        <v>1573</v>
      </c>
      <c r="G106" s="181" t="s">
        <v>727</v>
      </c>
      <c r="H106" s="182">
        <v>2</v>
      </c>
      <c r="I106" s="183"/>
      <c r="J106" s="184">
        <f>ROUND(I106*H106,2)</f>
        <v>0</v>
      </c>
      <c r="K106" s="180" t="s">
        <v>19</v>
      </c>
      <c r="L106" s="39"/>
      <c r="M106" s="185" t="s">
        <v>19</v>
      </c>
      <c r="N106" s="186" t="s">
        <v>42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1558</v>
      </c>
      <c r="AT106" s="189" t="s">
        <v>144</v>
      </c>
      <c r="AU106" s="189" t="s">
        <v>82</v>
      </c>
      <c r="AY106" s="17" t="s">
        <v>142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1558</v>
      </c>
      <c r="BM106" s="189" t="s">
        <v>1574</v>
      </c>
    </row>
    <row r="107" spans="1:65" s="2" customFormat="1" ht="11.25">
      <c r="A107" s="34"/>
      <c r="B107" s="35"/>
      <c r="C107" s="36"/>
      <c r="D107" s="191" t="s">
        <v>151</v>
      </c>
      <c r="E107" s="36"/>
      <c r="F107" s="192" t="s">
        <v>1573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151</v>
      </c>
      <c r="AU107" s="17" t="s">
        <v>82</v>
      </c>
    </row>
    <row r="108" spans="1:65" s="2" customFormat="1" ht="39">
      <c r="A108" s="34"/>
      <c r="B108" s="35"/>
      <c r="C108" s="36"/>
      <c r="D108" s="191" t="s">
        <v>351</v>
      </c>
      <c r="E108" s="36"/>
      <c r="F108" s="219" t="s">
        <v>1575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351</v>
      </c>
      <c r="AU108" s="17" t="s">
        <v>82</v>
      </c>
    </row>
    <row r="109" spans="1:65" s="2" customFormat="1" ht="16.5" customHeight="1">
      <c r="A109" s="34"/>
      <c r="B109" s="35"/>
      <c r="C109" s="178" t="s">
        <v>214</v>
      </c>
      <c r="D109" s="178" t="s">
        <v>144</v>
      </c>
      <c r="E109" s="179" t="s">
        <v>1576</v>
      </c>
      <c r="F109" s="180" t="s">
        <v>1577</v>
      </c>
      <c r="G109" s="181" t="s">
        <v>727</v>
      </c>
      <c r="H109" s="182">
        <v>1</v>
      </c>
      <c r="I109" s="183"/>
      <c r="J109" s="184">
        <f>ROUND(I109*H109,2)</f>
        <v>0</v>
      </c>
      <c r="K109" s="180" t="s">
        <v>19</v>
      </c>
      <c r="L109" s="39"/>
      <c r="M109" s="185" t="s">
        <v>19</v>
      </c>
      <c r="N109" s="186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1543</v>
      </c>
      <c r="AT109" s="189" t="s">
        <v>144</v>
      </c>
      <c r="AU109" s="189" t="s">
        <v>82</v>
      </c>
      <c r="AY109" s="17" t="s">
        <v>142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1543</v>
      </c>
      <c r="BM109" s="189" t="s">
        <v>1578</v>
      </c>
    </row>
    <row r="110" spans="1:65" s="2" customFormat="1" ht="11.25">
      <c r="A110" s="34"/>
      <c r="B110" s="35"/>
      <c r="C110" s="36"/>
      <c r="D110" s="191" t="s">
        <v>151</v>
      </c>
      <c r="E110" s="36"/>
      <c r="F110" s="192" t="s">
        <v>1577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151</v>
      </c>
      <c r="AU110" s="17" t="s">
        <v>82</v>
      </c>
    </row>
    <row r="111" spans="1:65" s="2" customFormat="1" ht="19.5">
      <c r="A111" s="34"/>
      <c r="B111" s="35"/>
      <c r="C111" s="36"/>
      <c r="D111" s="191" t="s">
        <v>351</v>
      </c>
      <c r="E111" s="36"/>
      <c r="F111" s="219" t="s">
        <v>1579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351</v>
      </c>
      <c r="AU111" s="17" t="s">
        <v>82</v>
      </c>
    </row>
    <row r="112" spans="1:65" s="2" customFormat="1" ht="16.5" customHeight="1">
      <c r="A112" s="34"/>
      <c r="B112" s="35"/>
      <c r="C112" s="178" t="s">
        <v>221</v>
      </c>
      <c r="D112" s="178" t="s">
        <v>144</v>
      </c>
      <c r="E112" s="179" t="s">
        <v>1580</v>
      </c>
      <c r="F112" s="180" t="s">
        <v>1581</v>
      </c>
      <c r="G112" s="181" t="s">
        <v>715</v>
      </c>
      <c r="H112" s="182">
        <v>1</v>
      </c>
      <c r="I112" s="183"/>
      <c r="J112" s="184">
        <f>ROUND(I112*H112,2)</f>
        <v>0</v>
      </c>
      <c r="K112" s="180" t="s">
        <v>19</v>
      </c>
      <c r="L112" s="39"/>
      <c r="M112" s="185" t="s">
        <v>19</v>
      </c>
      <c r="N112" s="186" t="s">
        <v>42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1558</v>
      </c>
      <c r="AT112" s="189" t="s">
        <v>144</v>
      </c>
      <c r="AU112" s="189" t="s">
        <v>82</v>
      </c>
      <c r="AY112" s="17" t="s">
        <v>142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1558</v>
      </c>
      <c r="BM112" s="189" t="s">
        <v>1582</v>
      </c>
    </row>
    <row r="113" spans="1:65" s="2" customFormat="1" ht="11.25">
      <c r="A113" s="34"/>
      <c r="B113" s="35"/>
      <c r="C113" s="36"/>
      <c r="D113" s="191" t="s">
        <v>151</v>
      </c>
      <c r="E113" s="36"/>
      <c r="F113" s="192" t="s">
        <v>1581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151</v>
      </c>
      <c r="AU113" s="17" t="s">
        <v>82</v>
      </c>
    </row>
    <row r="114" spans="1:65" s="2" customFormat="1" ht="29.25">
      <c r="A114" s="34"/>
      <c r="B114" s="35"/>
      <c r="C114" s="36"/>
      <c r="D114" s="191" t="s">
        <v>351</v>
      </c>
      <c r="E114" s="36"/>
      <c r="F114" s="219" t="s">
        <v>1583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351</v>
      </c>
      <c r="AU114" s="17" t="s">
        <v>82</v>
      </c>
    </row>
    <row r="115" spans="1:65" s="2" customFormat="1" ht="16.5" customHeight="1">
      <c r="A115" s="34"/>
      <c r="B115" s="35"/>
      <c r="C115" s="178" t="s">
        <v>228</v>
      </c>
      <c r="D115" s="178" t="s">
        <v>144</v>
      </c>
      <c r="E115" s="179" t="s">
        <v>1584</v>
      </c>
      <c r="F115" s="180" t="s">
        <v>1585</v>
      </c>
      <c r="G115" s="181" t="s">
        <v>715</v>
      </c>
      <c r="H115" s="182">
        <v>1</v>
      </c>
      <c r="I115" s="183"/>
      <c r="J115" s="184">
        <f>ROUND(I115*H115,2)</f>
        <v>0</v>
      </c>
      <c r="K115" s="180" t="s">
        <v>19</v>
      </c>
      <c r="L115" s="39"/>
      <c r="M115" s="185" t="s">
        <v>19</v>
      </c>
      <c r="N115" s="186" t="s">
        <v>42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1558</v>
      </c>
      <c r="AT115" s="189" t="s">
        <v>144</v>
      </c>
      <c r="AU115" s="189" t="s">
        <v>82</v>
      </c>
      <c r="AY115" s="17" t="s">
        <v>142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1558</v>
      </c>
      <c r="BM115" s="189" t="s">
        <v>1586</v>
      </c>
    </row>
    <row r="116" spans="1:65" s="2" customFormat="1" ht="11.25">
      <c r="A116" s="34"/>
      <c r="B116" s="35"/>
      <c r="C116" s="36"/>
      <c r="D116" s="191" t="s">
        <v>151</v>
      </c>
      <c r="E116" s="36"/>
      <c r="F116" s="192" t="s">
        <v>1585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151</v>
      </c>
      <c r="AU116" s="17" t="s">
        <v>82</v>
      </c>
    </row>
    <row r="117" spans="1:65" s="2" customFormat="1" ht="39">
      <c r="A117" s="34"/>
      <c r="B117" s="35"/>
      <c r="C117" s="36"/>
      <c r="D117" s="191" t="s">
        <v>351</v>
      </c>
      <c r="E117" s="36"/>
      <c r="F117" s="219" t="s">
        <v>1587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351</v>
      </c>
      <c r="AU117" s="17" t="s">
        <v>82</v>
      </c>
    </row>
    <row r="118" spans="1:65" s="2" customFormat="1" ht="16.5" customHeight="1">
      <c r="A118" s="34"/>
      <c r="B118" s="35"/>
      <c r="C118" s="178" t="s">
        <v>8</v>
      </c>
      <c r="D118" s="178" t="s">
        <v>144</v>
      </c>
      <c r="E118" s="179" t="s">
        <v>1588</v>
      </c>
      <c r="F118" s="180" t="s">
        <v>1589</v>
      </c>
      <c r="G118" s="181" t="s">
        <v>715</v>
      </c>
      <c r="H118" s="182">
        <v>1</v>
      </c>
      <c r="I118" s="183"/>
      <c r="J118" s="184">
        <f>ROUND(I118*H118,2)</f>
        <v>0</v>
      </c>
      <c r="K118" s="180" t="s">
        <v>19</v>
      </c>
      <c r="L118" s="39"/>
      <c r="M118" s="185" t="s">
        <v>19</v>
      </c>
      <c r="N118" s="186" t="s">
        <v>42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1543</v>
      </c>
      <c r="AT118" s="189" t="s">
        <v>144</v>
      </c>
      <c r="AU118" s="189" t="s">
        <v>82</v>
      </c>
      <c r="AY118" s="17" t="s">
        <v>142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79</v>
      </c>
      <c r="BK118" s="190">
        <f>ROUND(I118*H118,2)</f>
        <v>0</v>
      </c>
      <c r="BL118" s="17" t="s">
        <v>1543</v>
      </c>
      <c r="BM118" s="189" t="s">
        <v>1590</v>
      </c>
    </row>
    <row r="119" spans="1:65" s="2" customFormat="1" ht="11.25">
      <c r="A119" s="34"/>
      <c r="B119" s="35"/>
      <c r="C119" s="36"/>
      <c r="D119" s="191" t="s">
        <v>151</v>
      </c>
      <c r="E119" s="36"/>
      <c r="F119" s="192" t="s">
        <v>1589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151</v>
      </c>
      <c r="AU119" s="17" t="s">
        <v>82</v>
      </c>
    </row>
    <row r="120" spans="1:65" s="2" customFormat="1" ht="29.25">
      <c r="A120" s="34"/>
      <c r="B120" s="35"/>
      <c r="C120" s="36"/>
      <c r="D120" s="191" t="s">
        <v>351</v>
      </c>
      <c r="E120" s="36"/>
      <c r="F120" s="219" t="s">
        <v>1591</v>
      </c>
      <c r="G120" s="36"/>
      <c r="H120" s="36"/>
      <c r="I120" s="193"/>
      <c r="J120" s="36"/>
      <c r="K120" s="36"/>
      <c r="L120" s="39"/>
      <c r="M120" s="220"/>
      <c r="N120" s="221"/>
      <c r="O120" s="222"/>
      <c r="P120" s="222"/>
      <c r="Q120" s="222"/>
      <c r="R120" s="222"/>
      <c r="S120" s="222"/>
      <c r="T120" s="223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351</v>
      </c>
      <c r="AU120" s="17" t="s">
        <v>82</v>
      </c>
    </row>
    <row r="121" spans="1:65" s="2" customFormat="1" ht="6.95" customHeight="1">
      <c r="A121" s="34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xwqOR+bbyNdjkuZ7jUpp42DOCljIt5oIhhhjNMEDznv1nVmZev9+OoQ/O7ft+tZWS9TSR5xaRTKOJs7b2rUrrg==" saltValue="vy2LLT/slQtUJxli2GjvxJqrL4vtCS8T3/9AN0QlziCB3CBUFSnEkj/gARn2xBWQqsLf11kz4QVYb52cxb4ZEg==" spinCount="100000" sheet="1" objects="1" scenarios="1" formatColumns="0" formatRows="0" autoFilter="0"/>
  <autoFilter ref="C81:K12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4" ma:contentTypeDescription="Vytvoří nový dokument" ma:contentTypeScope="" ma:versionID="3283894476f3dc103ee141d635765243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bb43809ce53180a4e4e70470d8d5792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2E5ADB-04E0-4583-BF21-643C351C2DE1}"/>
</file>

<file path=customXml/itemProps2.xml><?xml version="1.0" encoding="utf-8"?>
<ds:datastoreItem xmlns:ds="http://schemas.openxmlformats.org/officeDocument/2006/customXml" ds:itemID="{2104CEC4-5208-43AA-A7BB-091EB1541B71}"/>
</file>

<file path=customXml/itemProps3.xml><?xml version="1.0" encoding="utf-8"?>
<ds:datastoreItem xmlns:ds="http://schemas.openxmlformats.org/officeDocument/2006/customXml" ds:itemID="{69CA9DE7-FB58-4699-997E-360EAA625F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SO-01 - Kanalizace část A</vt:lpstr>
      <vt:lpstr>SO-02 - Kanalizace část B</vt:lpstr>
      <vt:lpstr>SO-03 - Izolace základů</vt:lpstr>
      <vt:lpstr>SO-04 - Sanace kanalizace</vt:lpstr>
      <vt:lpstr>SO-05.1 - Vyklizení</vt:lpstr>
      <vt:lpstr>SO-05.2 - Odvlhčení</vt:lpstr>
      <vt:lpstr>SO-05.3 - Elektroinstalace</vt:lpstr>
      <vt:lpstr>VON - Vedlejší a ostatní ...</vt:lpstr>
      <vt:lpstr>Pokyny pro vyplnění</vt:lpstr>
      <vt:lpstr>'Rekapitulace stavby'!Názvy_tisku</vt:lpstr>
      <vt:lpstr>'SO-01 - Kanalizace část A'!Názvy_tisku</vt:lpstr>
      <vt:lpstr>'SO-02 - Kanalizace část B'!Názvy_tisku</vt:lpstr>
      <vt:lpstr>'SO-03 - Izolace základů'!Názvy_tisku</vt:lpstr>
      <vt:lpstr>'SO-04 - Sanace kanalizace'!Názvy_tisku</vt:lpstr>
      <vt:lpstr>'SO-05.1 - Vyklizení'!Názvy_tisku</vt:lpstr>
      <vt:lpstr>'SO-05.2 - Odvlhčení'!Názvy_tisku</vt:lpstr>
      <vt:lpstr>'SO-05.3 - Elektroinstalace'!Názvy_tisku</vt:lpstr>
      <vt:lpstr>'VON - Vedlejší a ostatní ...'!Názvy_tisku</vt:lpstr>
      <vt:lpstr>'Pokyny pro vyplnění'!Oblast_tisku</vt:lpstr>
      <vt:lpstr>'Rekapitulace stavby'!Oblast_tisku</vt:lpstr>
      <vt:lpstr>'SO-01 - Kanalizace část A'!Oblast_tisku</vt:lpstr>
      <vt:lpstr>'SO-02 - Kanalizace část B'!Oblast_tisku</vt:lpstr>
      <vt:lpstr>'SO-03 - Izolace základů'!Oblast_tisku</vt:lpstr>
      <vt:lpstr>'SO-04 - Sanace kanalizace'!Oblast_tisku</vt:lpstr>
      <vt:lpstr>'SO-05.1 - Vyklizení'!Oblast_tisku</vt:lpstr>
      <vt:lpstr>'SO-05.2 - Odvlhčení'!Oblast_tisku</vt:lpstr>
      <vt:lpstr>'SO-05.3 - Elektroinstalace'!Oblast_tisku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2024-03-05T14:53:54Z</dcterms:created>
  <dcterms:modified xsi:type="dcterms:W3CDTF">2024-03-05T14:54:46Z</dcterms:modified>
</cp:coreProperties>
</file>